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8475" windowHeight="6660"/>
  </bookViews>
  <sheets>
    <sheet name="общий протокол" sheetId="2" r:id="rId1"/>
  </sheets>
  <calcPr calcId="144525"/>
</workbook>
</file>

<file path=xl/calcChain.xml><?xml version="1.0" encoding="utf-8"?>
<calcChain xmlns="http://schemas.openxmlformats.org/spreadsheetml/2006/main">
  <c r="AD5" i="2" l="1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4" i="2"/>
  <c r="AF5" i="2" l="1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4" i="2"/>
  <c r="AG4" i="2" s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4" i="2"/>
  <c r="AG86" i="2" l="1"/>
  <c r="AG84" i="2"/>
  <c r="AG82" i="2"/>
  <c r="AG80" i="2"/>
  <c r="AG78" i="2"/>
  <c r="AG76" i="2"/>
  <c r="AG74" i="2"/>
  <c r="AG72" i="2"/>
  <c r="AG70" i="2"/>
  <c r="AG68" i="2"/>
  <c r="AG66" i="2"/>
  <c r="AG64" i="2"/>
  <c r="AG62" i="2"/>
  <c r="AG60" i="2"/>
  <c r="AG58" i="2"/>
  <c r="AG56" i="2"/>
  <c r="AG54" i="2"/>
  <c r="AG52" i="2"/>
  <c r="AG50" i="2"/>
  <c r="AG48" i="2"/>
  <c r="AG46" i="2"/>
  <c r="AG44" i="2"/>
  <c r="AG42" i="2"/>
  <c r="AG40" i="2"/>
  <c r="AG38" i="2"/>
  <c r="AG36" i="2"/>
  <c r="AG34" i="2"/>
  <c r="AG32" i="2"/>
  <c r="AG30" i="2"/>
  <c r="AG28" i="2"/>
  <c r="AG26" i="2"/>
  <c r="AG24" i="2"/>
  <c r="AG22" i="2"/>
  <c r="AG20" i="2"/>
  <c r="AG18" i="2"/>
  <c r="AG16" i="2"/>
  <c r="AG14" i="2"/>
  <c r="AG12" i="2"/>
  <c r="AG10" i="2"/>
  <c r="AG8" i="2"/>
  <c r="AG6" i="2"/>
  <c r="AG87" i="2"/>
  <c r="AG85" i="2"/>
  <c r="AG83" i="2"/>
  <c r="AG81" i="2"/>
  <c r="AG79" i="2"/>
  <c r="AG77" i="2"/>
  <c r="AG75" i="2"/>
  <c r="AG73" i="2"/>
  <c r="AG71" i="2"/>
  <c r="AG69" i="2"/>
  <c r="AG67" i="2"/>
  <c r="AG65" i="2"/>
  <c r="AG63" i="2"/>
  <c r="AG61" i="2"/>
  <c r="AG59" i="2"/>
  <c r="AG57" i="2"/>
  <c r="AG55" i="2"/>
  <c r="AG53" i="2"/>
  <c r="AG51" i="2"/>
  <c r="AG49" i="2"/>
  <c r="AG47" i="2"/>
  <c r="AG45" i="2"/>
  <c r="AG43" i="2"/>
  <c r="AG41" i="2"/>
  <c r="AG39" i="2"/>
  <c r="AG37" i="2"/>
  <c r="AG35" i="2"/>
  <c r="AG33" i="2"/>
  <c r="AG31" i="2"/>
  <c r="AG29" i="2"/>
  <c r="AG27" i="2"/>
  <c r="AG25" i="2"/>
  <c r="AG23" i="2"/>
  <c r="AG21" i="2"/>
  <c r="AG19" i="2"/>
  <c r="AG17" i="2"/>
  <c r="AG15" i="2"/>
  <c r="AG13" i="2"/>
  <c r="AG11" i="2"/>
  <c r="AG9" i="2"/>
  <c r="AG7" i="2"/>
  <c r="AG5" i="2"/>
  <c r="H79" i="2"/>
  <c r="J79" i="2"/>
  <c r="H80" i="2"/>
  <c r="J80" i="2"/>
  <c r="H81" i="2"/>
  <c r="J81" i="2"/>
  <c r="H82" i="2"/>
  <c r="J82" i="2"/>
  <c r="H83" i="2"/>
  <c r="J83" i="2"/>
  <c r="H84" i="2"/>
  <c r="J84" i="2"/>
  <c r="H85" i="2"/>
  <c r="J85" i="2"/>
  <c r="H86" i="2"/>
  <c r="J86" i="2"/>
  <c r="H87" i="2"/>
  <c r="J87" i="2"/>
  <c r="S5" i="2" l="1"/>
  <c r="S6" i="2"/>
  <c r="S7" i="2"/>
  <c r="S9" i="2"/>
  <c r="S10" i="2"/>
  <c r="S11" i="2"/>
  <c r="S12" i="2"/>
  <c r="S13" i="2"/>
  <c r="S14" i="2"/>
  <c r="S15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X40" i="2" s="1"/>
  <c r="S42" i="2"/>
  <c r="S43" i="2"/>
  <c r="S44" i="2"/>
  <c r="S45" i="2"/>
  <c r="S46" i="2"/>
  <c r="S47" i="2"/>
  <c r="X46" i="2" s="1"/>
  <c r="S48" i="2"/>
  <c r="S49" i="2"/>
  <c r="S50" i="2"/>
  <c r="S51" i="2"/>
  <c r="S52" i="2"/>
  <c r="S53" i="2"/>
  <c r="S54" i="2"/>
  <c r="S55" i="2"/>
  <c r="S56" i="2"/>
  <c r="S57" i="2"/>
  <c r="S58" i="2"/>
  <c r="S59" i="2"/>
  <c r="X58" i="2" s="1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4" i="2"/>
  <c r="J5" i="2"/>
  <c r="J6" i="2"/>
  <c r="J7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4" i="2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X64" i="2"/>
  <c r="X52" i="2"/>
  <c r="X34" i="2"/>
  <c r="O16" i="2"/>
  <c r="X55" i="2"/>
  <c r="X43" i="2"/>
  <c r="X31" i="2"/>
  <c r="X22" i="2"/>
  <c r="X16" i="2"/>
  <c r="X10" i="2"/>
  <c r="X4" i="2"/>
  <c r="N86" i="2" l="1"/>
  <c r="N80" i="2"/>
  <c r="N81" i="2"/>
  <c r="N82" i="2"/>
  <c r="N83" i="2"/>
  <c r="N84" i="2"/>
  <c r="N85" i="2"/>
  <c r="N87" i="2"/>
  <c r="N79" i="2"/>
  <c r="O49" i="2"/>
  <c r="X61" i="2"/>
  <c r="X49" i="2"/>
  <c r="X37" i="2"/>
  <c r="X25" i="2"/>
  <c r="X19" i="2"/>
  <c r="X13" i="2"/>
  <c r="X7" i="2"/>
  <c r="O31" i="2"/>
  <c r="O58" i="2"/>
  <c r="O43" i="2"/>
  <c r="O19" i="2"/>
  <c r="O13" i="2"/>
  <c r="W4" i="2"/>
  <c r="W87" i="2"/>
  <c r="W85" i="2"/>
  <c r="W83" i="2"/>
  <c r="W81" i="2"/>
  <c r="W79" i="2"/>
  <c r="W77" i="2"/>
  <c r="W75" i="2"/>
  <c r="W73" i="2"/>
  <c r="W71" i="2"/>
  <c r="W69" i="2"/>
  <c r="W67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8" i="2"/>
  <c r="W26" i="2"/>
  <c r="W24" i="2"/>
  <c r="W22" i="2"/>
  <c r="W20" i="2"/>
  <c r="W18" i="2"/>
  <c r="W16" i="2"/>
  <c r="W14" i="2"/>
  <c r="W12" i="2"/>
  <c r="W10" i="2"/>
  <c r="W8" i="2"/>
  <c r="W6" i="2"/>
  <c r="W86" i="2"/>
  <c r="W84" i="2"/>
  <c r="W82" i="2"/>
  <c r="W80" i="2"/>
  <c r="W78" i="2"/>
  <c r="W76" i="2"/>
  <c r="W74" i="2"/>
  <c r="W72" i="2"/>
  <c r="W70" i="2"/>
  <c r="W68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W7" i="2"/>
  <c r="W5" i="2"/>
  <c r="N77" i="2"/>
  <c r="N65" i="2"/>
  <c r="N63" i="2"/>
  <c r="N57" i="2"/>
  <c r="N55" i="2"/>
  <c r="N53" i="2"/>
  <c r="N51" i="2"/>
  <c r="N49" i="2"/>
  <c r="N48" i="2"/>
  <c r="N47" i="2"/>
  <c r="N46" i="2"/>
  <c r="N45" i="2"/>
  <c r="N44" i="2"/>
  <c r="N42" i="2"/>
  <c r="N40" i="2"/>
  <c r="N38" i="2"/>
  <c r="N36" i="2"/>
  <c r="N34" i="2"/>
  <c r="N32" i="2"/>
  <c r="N30" i="2"/>
  <c r="N28" i="2"/>
  <c r="N27" i="2"/>
  <c r="N25" i="2"/>
  <c r="N23" i="2"/>
  <c r="N21" i="2"/>
  <c r="N19" i="2"/>
  <c r="N15" i="2"/>
  <c r="N13" i="2"/>
  <c r="N11" i="2"/>
  <c r="N9" i="2"/>
  <c r="N7" i="2"/>
  <c r="N5" i="2"/>
  <c r="O7" i="2"/>
  <c r="O25" i="2"/>
  <c r="O37" i="2"/>
  <c r="O46" i="2"/>
  <c r="O55" i="2"/>
  <c r="O61" i="2"/>
  <c r="N4" i="2"/>
  <c r="N78" i="2"/>
  <c r="N76" i="2"/>
  <c r="N75" i="2"/>
  <c r="N74" i="2"/>
  <c r="N73" i="2"/>
  <c r="N72" i="2"/>
  <c r="N71" i="2"/>
  <c r="N70" i="2"/>
  <c r="N69" i="2"/>
  <c r="N68" i="2"/>
  <c r="N67" i="2"/>
  <c r="N66" i="2"/>
  <c r="N64" i="2"/>
  <c r="N62" i="2"/>
  <c r="N61" i="2"/>
  <c r="N60" i="2"/>
  <c r="N59" i="2"/>
  <c r="N58" i="2"/>
  <c r="N56" i="2"/>
  <c r="N54" i="2"/>
  <c r="N52" i="2"/>
  <c r="N50" i="2"/>
  <c r="N43" i="2"/>
  <c r="N41" i="2"/>
  <c r="N39" i="2"/>
  <c r="N37" i="2"/>
  <c r="N35" i="2"/>
  <c r="N33" i="2"/>
  <c r="N31" i="2"/>
  <c r="N29" i="2"/>
  <c r="N26" i="2"/>
  <c r="N24" i="2"/>
  <c r="N22" i="2"/>
  <c r="N20" i="2"/>
  <c r="N18" i="2"/>
  <c r="N17" i="2"/>
  <c r="N16" i="2"/>
  <c r="N14" i="2"/>
  <c r="N12" i="2"/>
  <c r="N10" i="2"/>
  <c r="N8" i="2"/>
  <c r="N6" i="2"/>
  <c r="X28" i="2"/>
  <c r="Y28" i="2" s="1"/>
  <c r="O52" i="2"/>
  <c r="O40" i="2"/>
  <c r="O34" i="2"/>
  <c r="O22" i="2"/>
  <c r="O64" i="2"/>
  <c r="O28" i="2"/>
  <c r="O10" i="2"/>
  <c r="O4" i="2"/>
  <c r="P58" i="2" l="1"/>
  <c r="P10" i="2"/>
  <c r="Z6" i="2"/>
  <c r="Z10" i="2"/>
  <c r="Z14" i="2"/>
  <c r="Z17" i="2"/>
  <c r="Z20" i="2"/>
  <c r="Z24" i="2"/>
  <c r="Z29" i="2"/>
  <c r="Z33" i="2"/>
  <c r="Z37" i="2"/>
  <c r="Z41" i="2"/>
  <c r="Z50" i="2"/>
  <c r="Z54" i="2"/>
  <c r="Z58" i="2"/>
  <c r="Z60" i="2"/>
  <c r="Z62" i="2"/>
  <c r="Z66" i="2"/>
  <c r="Z67" i="2"/>
  <c r="Z69" i="2"/>
  <c r="Z71" i="2"/>
  <c r="Z73" i="2"/>
  <c r="Z75" i="2"/>
  <c r="Z78" i="2"/>
  <c r="Z83" i="2"/>
  <c r="Z86" i="2"/>
  <c r="P55" i="2"/>
  <c r="P37" i="2"/>
  <c r="P7" i="2"/>
  <c r="Z5" i="2"/>
  <c r="Z9" i="2"/>
  <c r="Z13" i="2"/>
  <c r="Z19" i="2"/>
  <c r="Z23" i="2"/>
  <c r="Z27" i="2"/>
  <c r="Z30" i="2"/>
  <c r="Z34" i="2"/>
  <c r="Z38" i="2"/>
  <c r="Z42" i="2"/>
  <c r="Z45" i="2"/>
  <c r="Z47" i="2"/>
  <c r="Z49" i="2"/>
  <c r="Z53" i="2"/>
  <c r="Z57" i="2"/>
  <c r="Z65" i="2"/>
  <c r="Z77" i="2"/>
  <c r="Z80" i="2"/>
  <c r="Y64" i="2"/>
  <c r="Y34" i="2"/>
  <c r="Y55" i="2"/>
  <c r="Y31" i="2"/>
  <c r="Y16" i="2"/>
  <c r="Y4" i="2"/>
  <c r="Y46" i="2"/>
  <c r="P49" i="2"/>
  <c r="P16" i="2"/>
  <c r="AB16" i="2" s="1"/>
  <c r="Y61" i="2"/>
  <c r="Y37" i="2"/>
  <c r="Y19" i="2"/>
  <c r="Y7" i="2"/>
  <c r="P19" i="2"/>
  <c r="AB19" i="2" s="1"/>
  <c r="P64" i="2"/>
  <c r="AB64" i="2" s="1"/>
  <c r="P34" i="2"/>
  <c r="AB34" i="2" s="1"/>
  <c r="P52" i="2"/>
  <c r="P4" i="2"/>
  <c r="P28" i="2"/>
  <c r="AB28" i="2" s="1"/>
  <c r="P22" i="2"/>
  <c r="P40" i="2"/>
  <c r="Z8" i="2"/>
  <c r="Z12" i="2"/>
  <c r="Z16" i="2"/>
  <c r="Z18" i="2"/>
  <c r="Z22" i="2"/>
  <c r="Z26" i="2"/>
  <c r="Z31" i="2"/>
  <c r="Z35" i="2"/>
  <c r="Z39" i="2"/>
  <c r="Z43" i="2"/>
  <c r="Z52" i="2"/>
  <c r="Z56" i="2"/>
  <c r="Z59" i="2"/>
  <c r="Z61" i="2"/>
  <c r="Z64" i="2"/>
  <c r="Z68" i="2"/>
  <c r="Z70" i="2"/>
  <c r="Z72" i="2"/>
  <c r="Z74" i="2"/>
  <c r="Z76" i="2"/>
  <c r="Z81" i="2"/>
  <c r="Z85" i="2"/>
  <c r="Z87" i="2"/>
  <c r="P61" i="2"/>
  <c r="AB61" i="2" s="1"/>
  <c r="P46" i="2"/>
  <c r="AB46" i="2" s="1"/>
  <c r="P25" i="2"/>
  <c r="Z7" i="2"/>
  <c r="Z11" i="2"/>
  <c r="Z15" i="2"/>
  <c r="Z21" i="2"/>
  <c r="Z25" i="2"/>
  <c r="Z28" i="2"/>
  <c r="Z32" i="2"/>
  <c r="Z36" i="2"/>
  <c r="Z40" i="2"/>
  <c r="Z44" i="2"/>
  <c r="Z46" i="2"/>
  <c r="Z48" i="2"/>
  <c r="Z51" i="2"/>
  <c r="Z55" i="2"/>
  <c r="Z63" i="2"/>
  <c r="Z79" i="2"/>
  <c r="Z82" i="2"/>
  <c r="Y40" i="2"/>
  <c r="Y52" i="2"/>
  <c r="Y43" i="2"/>
  <c r="Y22" i="2"/>
  <c r="Y10" i="2"/>
  <c r="AB10" i="2" s="1"/>
  <c r="Z84" i="2"/>
  <c r="Y58" i="2"/>
  <c r="AB58" i="2" s="1"/>
  <c r="P31" i="2"/>
  <c r="AB31" i="2" s="1"/>
  <c r="Y49" i="2"/>
  <c r="Y25" i="2"/>
  <c r="Y13" i="2"/>
  <c r="P13" i="2"/>
  <c r="P43" i="2"/>
  <c r="Z4" i="2"/>
  <c r="AA4" i="2" l="1"/>
  <c r="AB13" i="2"/>
  <c r="AB43" i="2"/>
  <c r="AB40" i="2"/>
  <c r="AB52" i="2"/>
  <c r="AB7" i="2"/>
  <c r="AB55" i="2"/>
  <c r="AB25" i="2"/>
  <c r="AB22" i="2"/>
  <c r="AB49" i="2"/>
  <c r="AB37" i="2"/>
  <c r="AA80" i="2"/>
  <c r="AA77" i="2"/>
  <c r="AA57" i="2"/>
  <c r="AA49" i="2"/>
  <c r="AA45" i="2"/>
  <c r="AA38" i="2"/>
  <c r="AA30" i="2"/>
  <c r="AA23" i="2"/>
  <c r="AA11" i="2"/>
  <c r="AA5" i="2"/>
  <c r="AA87" i="2"/>
  <c r="AA83" i="2"/>
  <c r="AA74" i="2"/>
  <c r="AA70" i="2"/>
  <c r="AA66" i="2"/>
  <c r="AA60" i="2"/>
  <c r="AA54" i="2"/>
  <c r="AA43" i="2"/>
  <c r="AA35" i="2"/>
  <c r="AA24" i="2"/>
  <c r="AA17" i="2"/>
  <c r="AA10" i="2"/>
  <c r="AA79" i="2"/>
  <c r="AA63" i="2"/>
  <c r="AA51" i="2"/>
  <c r="AA46" i="2"/>
  <c r="AA40" i="2"/>
  <c r="AA32" i="2"/>
  <c r="AA25" i="2"/>
  <c r="AA15" i="2"/>
  <c r="AA9" i="2"/>
  <c r="AA81" i="2"/>
  <c r="AA75" i="2"/>
  <c r="AA71" i="2"/>
  <c r="AA67" i="2"/>
  <c r="AA64" i="2"/>
  <c r="AA59" i="2"/>
  <c r="AA52" i="2"/>
  <c r="AA37" i="2"/>
  <c r="AA29" i="2"/>
  <c r="AA22" i="2"/>
  <c r="AA16" i="2"/>
  <c r="AA8" i="2"/>
  <c r="AB4" i="2"/>
  <c r="AC28" i="2" s="1"/>
  <c r="AA84" i="2"/>
  <c r="AC22" i="2"/>
  <c r="AA65" i="2"/>
  <c r="AA53" i="2"/>
  <c r="AA47" i="2"/>
  <c r="AA42" i="2"/>
  <c r="AA34" i="2"/>
  <c r="AA27" i="2"/>
  <c r="AA19" i="2"/>
  <c r="AA7" i="2"/>
  <c r="AA86" i="2"/>
  <c r="AA76" i="2"/>
  <c r="AA72" i="2"/>
  <c r="AA68" i="2"/>
  <c r="AA62" i="2"/>
  <c r="AA58" i="2"/>
  <c r="AA50" i="2"/>
  <c r="AA39" i="2"/>
  <c r="AA31" i="2"/>
  <c r="AA20" i="2"/>
  <c r="AA14" i="2"/>
  <c r="AA6" i="2"/>
  <c r="AA82" i="2"/>
  <c r="AA55" i="2"/>
  <c r="AA48" i="2"/>
  <c r="AA44" i="2"/>
  <c r="AA36" i="2"/>
  <c r="AA28" i="2"/>
  <c r="AA21" i="2"/>
  <c r="AA13" i="2"/>
  <c r="AA85" i="2"/>
  <c r="AA78" i="2"/>
  <c r="AA73" i="2"/>
  <c r="AA69" i="2"/>
  <c r="AA61" i="2"/>
  <c r="AA56" i="2"/>
  <c r="AA41" i="2"/>
  <c r="AA33" i="2"/>
  <c r="AA26" i="2"/>
  <c r="AA18" i="2"/>
  <c r="AA12" i="2"/>
  <c r="AC46" i="2"/>
  <c r="AC13" i="2" l="1"/>
  <c r="AC55" i="2"/>
  <c r="AC49" i="2"/>
  <c r="AC61" i="2"/>
  <c r="AC19" i="2"/>
  <c r="AC4" i="2"/>
  <c r="AC16" i="2"/>
  <c r="AC31" i="2"/>
  <c r="AC10" i="2"/>
  <c r="AC37" i="2"/>
  <c r="AC52" i="2"/>
  <c r="AC40" i="2"/>
  <c r="AC7" i="2"/>
  <c r="AC25" i="2"/>
  <c r="AC64" i="2"/>
  <c r="AC34" i="2"/>
  <c r="AC43" i="2"/>
  <c r="AC58" i="2"/>
</calcChain>
</file>

<file path=xl/sharedStrings.xml><?xml version="1.0" encoding="utf-8"?>
<sst xmlns="http://schemas.openxmlformats.org/spreadsheetml/2006/main" count="149" uniqueCount="123">
  <si>
    <t>Ф.И.О</t>
  </si>
  <si>
    <t>Город</t>
  </si>
  <si>
    <t>№ уч-ка</t>
  </si>
  <si>
    <t>г/р</t>
  </si>
  <si>
    <t>Команда</t>
  </si>
  <si>
    <t>Количество баллов</t>
  </si>
  <si>
    <t>БАНЗАЙ</t>
  </si>
  <si>
    <t>ПЛЕСОВСКИХ ДМИТРИЙ ГЕННАДЬЕВИЧ</t>
  </si>
  <si>
    <t>Место командное</t>
  </si>
  <si>
    <t>Место личное</t>
  </si>
  <si>
    <t>САНДАКОВ ОЛЕГ АРКАДЬЕВИЧ</t>
  </si>
  <si>
    <t>ШАБУРОВ ДМИТРИЙ СЕРГЕЕВИЧ</t>
  </si>
  <si>
    <t>РЕКУТИН ВАДИМ СЕРГЕЕВИЧ</t>
  </si>
  <si>
    <t>командное кол-во баллов</t>
  </si>
  <si>
    <t>РАЗРЯД</t>
  </si>
  <si>
    <t>ЛЕВОЧКИН АНДРЕЙ ВИТАЛЬЕВИЧ</t>
  </si>
  <si>
    <t>ГОЛДЕНБЕРГ ДМИТРИЙ ВИКТОРОВИЧ</t>
  </si>
  <si>
    <t>БОРЧАНИНОВ АЛЕКСАНДР ВАСИЛЬЕВИЧ</t>
  </si>
  <si>
    <t xml:space="preserve">МАЗЕИН СЕРГЕЙ ВЛАДИМИРОВИЧ </t>
  </si>
  <si>
    <t xml:space="preserve">КИМ АЛЕКСАДР </t>
  </si>
  <si>
    <t>ФИШЕРЫ</t>
  </si>
  <si>
    <t>ШАБУРОВ СЕРГЕЙ ИВАНОВИЧ</t>
  </si>
  <si>
    <t>КОВИН ИЛЬЯ АНДРЕЕВИЧ</t>
  </si>
  <si>
    <t>КУДЫБОВ АЛЕКСЕЙ ВИКТОРОВИЧ</t>
  </si>
  <si>
    <t>РЕКУТИН АНТОН СЕРГЕЕВИЧ</t>
  </si>
  <si>
    <t>МИХАЛЕВ  АЛЕКСЕЙ ВАЛЕРЬЕВИЧ</t>
  </si>
  <si>
    <t>ПУГИН АЛЕКСАНДР ВИКТОРОВИЧ</t>
  </si>
  <si>
    <t>ДЕРЯБИН АЛЕКСАНДР НИКОЛАЕВИЧ</t>
  </si>
  <si>
    <t>БЫКОВ ЕГОР ЮРЬЕВИЧ</t>
  </si>
  <si>
    <t xml:space="preserve">ЩЕРБАКОВ  ВЛАДИМИР   ИЛЬИЧ </t>
  </si>
  <si>
    <t>ТАСКИН  СЕРГЕЙ  ДМИТРИЕВИЧ</t>
  </si>
  <si>
    <t>Карпов Владимир Николаевич</t>
  </si>
  <si>
    <t>Мачульский Эдуард Владимирович</t>
  </si>
  <si>
    <t>голощапов павел владимирович</t>
  </si>
  <si>
    <t>григорьев владимир федорович</t>
  </si>
  <si>
    <t>платонов евгений владимирович</t>
  </si>
  <si>
    <t>комарских андрей игоревич</t>
  </si>
  <si>
    <t>сосновских виталий павлович</t>
  </si>
  <si>
    <t>ГРИГОРЬЕВ ЮРИЙ ВЛАДИМИРОВИЧ</t>
  </si>
  <si>
    <t>ГРИГОРЬЕВ ВЛАДИМИР АЛЕКСЕЕВИЧ</t>
  </si>
  <si>
    <t>ГРИГОРЬЕВ ЕВГЕНИЙ ВЛАДИМИРОВИЧ</t>
  </si>
  <si>
    <t>ЧУКРЕЕВ АЛЕКСАНДР СЕМЕНОВИЧ</t>
  </si>
  <si>
    <t>ГРОСС ИВАН ИВАНОВИЧ</t>
  </si>
  <si>
    <t>Бородзин Анатолий Сергеевич</t>
  </si>
  <si>
    <t>Арамиль  1</t>
  </si>
  <si>
    <t>ЛЕВДИН ВАЛЕРИЙ СЕРГЕЕВИЧ</t>
  </si>
  <si>
    <t>НАЗАРОВ ВИКТОР НИКОЛАЕВИЧ</t>
  </si>
  <si>
    <t>ТКАЧЕНКО ДМИТРИЙ АЛЕКСАНДРОВИЧ</t>
  </si>
  <si>
    <r>
      <t xml:space="preserve">Команда </t>
    </r>
    <r>
      <rPr>
        <b/>
        <i/>
        <sz val="10"/>
        <rFont val="Times New Roman"/>
        <family val="1"/>
        <charset val="204"/>
      </rPr>
      <t>№45</t>
    </r>
  </si>
  <si>
    <t>БРЮХОВ ПАВЕЛ ГЕННАДЬЕВИЧ</t>
  </si>
  <si>
    <t>ТРИТОН</t>
  </si>
  <si>
    <t>КОСТЫЛЕВ  ЮРИЙ АЛЕКСАНДРОВИЧ</t>
  </si>
  <si>
    <t>КОЛОСОВ СЕРГЕЙ ВЛАДИМИРОВИЧ</t>
  </si>
  <si>
    <t>ГИЛЕВ КОНСТАНТИН АЛЕКСЕЕВИЧ</t>
  </si>
  <si>
    <t>КОНДИКОВ СЕРГЕЙ АЛЕКСАНДРОВИЧ</t>
  </si>
  <si>
    <t>ТКАЧЕНКО СЕРГЕЙ ВЛАДИМИРОВИЧ</t>
  </si>
  <si>
    <t>СОСНОВСКИХ АЛЕКСАНДР ВИКТОРОВИЧ</t>
  </si>
  <si>
    <t>СУРЖИКОВ ИВАН СЕРГЕЕВИЧ</t>
  </si>
  <si>
    <t>ФИШКА</t>
  </si>
  <si>
    <t>КИРЮЩЕНКО ДМИТРИЙ АНАТОЛЬЕВИЧ</t>
  </si>
  <si>
    <t>ФРЕГАТ</t>
  </si>
  <si>
    <t>КОЗЛОВ АЛЕКСАНДР НИКОЛАЕВИЧ</t>
  </si>
  <si>
    <t>КОЗЛОВ ЕВГЕНИЙ НИКОЛАЕВИЧ</t>
  </si>
  <si>
    <t>ЖУКОВ ГРИГОРИЙ МИХАЙЛОВИЧ</t>
  </si>
  <si>
    <t>ВИВА</t>
  </si>
  <si>
    <t>ЛИ СЕРГЕЙ ВИТАЛЬЕВИЧ</t>
  </si>
  <si>
    <t>ОЛЕКИН ВАСИЛИЙ БОРИСОВИЧ</t>
  </si>
  <si>
    <t>КАЗИАКБАРОВ ДМИТРИЙ БОРИСОВИЧ</t>
  </si>
  <si>
    <t>ЗК</t>
  </si>
  <si>
    <t>КИЛАНОВ АРТЕМ ЛЕОНИДОВИЧ</t>
  </si>
  <si>
    <t>КИЛАНОВ СЕРГЕЙ ЛЕОНИДОВИЧ</t>
  </si>
  <si>
    <t>КОНОНОВ ВИКТОР ИВАНОВИЧ</t>
  </si>
  <si>
    <t>АРАМИЛЬ 2</t>
  </si>
  <si>
    <t>ШАШКОВ ЛЕОНИД ВЯЧЕСЛАВОВИЧ</t>
  </si>
  <si>
    <t>СКОБЕЛИН ДЕНИС МИХАЙЛОВИЧ</t>
  </si>
  <si>
    <t>АРАМИЛЬ 3</t>
  </si>
  <si>
    <t>СУРИН АНДРЕЙ ВЛАДИМИРОВИЧ</t>
  </si>
  <si>
    <t>ПЬЯНКОВ ЕВГЕНИЙ АЛЕКСАНДРОВИЧ</t>
  </si>
  <si>
    <t>КАРАСЕВ ИГОРЬ АЛЕКСАНДРОВИЧ</t>
  </si>
  <si>
    <t>ФАРТОВЫЙ</t>
  </si>
  <si>
    <t>ТЕПЛЫХ ДМИТРИЙ ВЯЧЕСЛАВОВИЧ</t>
  </si>
  <si>
    <t>УНРАУ АЛЕКСАНДР ГРИГОРЬЕВИЧ</t>
  </si>
  <si>
    <t>ЧЕРНОВ ОЛЕГ АЛЕКСЕЕВИЧ</t>
  </si>
  <si>
    <t>ФИШБАТ</t>
  </si>
  <si>
    <t>АВДЕЕВ ДМИТРИЙ ГЕННАДЬЕВИЧ</t>
  </si>
  <si>
    <t>БОРДУНОВ ЛЕОНИД АЛЕКСЕЕВИЧ</t>
  </si>
  <si>
    <t>БОРДУНОВ МИХАИЛ АЛЕКСЕЕВИЧ</t>
  </si>
  <si>
    <t>ИДРИСОВ РАВИЛЬ ХАЛИТОВИЧ</t>
  </si>
  <si>
    <t>ДАРЕНСКИХ ВЛАДИСЛАВ АЛЕКСАНДРОВИЧ</t>
  </si>
  <si>
    <t>ТРК-1</t>
  </si>
  <si>
    <t>ШАШЕНКО ВЛАДИМИР ЮРЬЕВИЧ</t>
  </si>
  <si>
    <t>ШАШЕНКО ВАЛЕРИЙ ЮРЬЕВИЧ</t>
  </si>
  <si>
    <t>ПИСКУНОВИЧ ВЯЧЕСЛАВ ВИКТОРОВИЧ</t>
  </si>
  <si>
    <t>ШАТУНОВ АЛЕКСАНДР БОРИСОВИЧ</t>
  </si>
  <si>
    <t>БЕЛЬНИКОВ ЕВГЕНИЙ НИКОЛАЕВИЧ</t>
  </si>
  <si>
    <t>КАРПОВ НИКИТА АНАТОЛЬЕВИЧ</t>
  </si>
  <si>
    <t>ФИШХАНТЕРЫ</t>
  </si>
  <si>
    <t>РОМАНОВ ГРИГОРИЙ АЛЕКСАНДРОВИЧ</t>
  </si>
  <si>
    <t>ГИЛЕВ ДМИТРИЙ ВАСИЛЬЕВИЧ</t>
  </si>
  <si>
    <t>ЛЕОНТЬЕВ АНДРЕЙ НИКОЛАЕВИЧ</t>
  </si>
  <si>
    <t>ШИШКИН АЛЕКСЕЙ ПАВЛОВИЧ</t>
  </si>
  <si>
    <t>НЕЧИПОРЕНКО АРТЕМ СТАНИСЛАВОВИЧ</t>
  </si>
  <si>
    <t>ШАКИН ОЛЕГ ПЕТРОВИЧ</t>
  </si>
  <si>
    <t>БУЛДАКОВ АНДРЕЙ АЛЕКСАНДРОВИЧ</t>
  </si>
  <si>
    <t>ПАРТИН ВЛАДИМИР АЛЕКСАНДРОВИЧ</t>
  </si>
  <si>
    <t>личный зачет</t>
  </si>
  <si>
    <t>Первый этап соревнований</t>
  </si>
  <si>
    <t>Второй этап соревнований</t>
  </si>
  <si>
    <t>ЛАПТЕВ ГЕОРГИЙ    ЮРЬЕВИЧ</t>
  </si>
  <si>
    <t>денин сергей          сергеевич</t>
  </si>
  <si>
    <t>яншин олег               юрьевич</t>
  </si>
  <si>
    <t>№         п/п</t>
  </si>
  <si>
    <t>Сумма мест за два этапа в личном зачете</t>
  </si>
  <si>
    <t>Сумма мест за два этапа в командном зачете</t>
  </si>
  <si>
    <t>Итоговое личное место</t>
  </si>
  <si>
    <t>Итоговое командноеместо</t>
  </si>
  <si>
    <t xml:space="preserve"> ВОЛКИ</t>
  </si>
  <si>
    <t xml:space="preserve">ЧЕСТНАЯ </t>
  </si>
  <si>
    <t xml:space="preserve">Количество </t>
  </si>
  <si>
    <t>КЛУБ №1</t>
  </si>
  <si>
    <t>КЛУБ №5</t>
  </si>
  <si>
    <t>ХИЩНИК</t>
  </si>
  <si>
    <t xml:space="preserve">КЛУБ №2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</si>
</sst>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00000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6" xfId="1" applyNumberFormat="1" applyFont="1" applyFill="1" applyBorder="1" applyAlignment="1" applyProtection="1">
      <alignment horizontal="center" vertical="center" wrapText="1"/>
      <protection locked="0"/>
    </xf>
    <xf numFmtId="1" fontId="10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3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7" xfId="0" applyNumberFormat="1" applyFont="1" applyFill="1" applyBorder="1" applyAlignment="1">
      <alignment horizontal="center" vertical="center" wrapText="1"/>
    </xf>
    <xf numFmtId="1" fontId="5" fillId="6" borderId="14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1" fontId="3" fillId="8" borderId="11" xfId="0" applyNumberFormat="1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3" fillId="8" borderId="16" xfId="0" applyNumberFormat="1" applyFont="1" applyFill="1" applyBorder="1" applyAlignment="1">
      <alignment horizontal="center" vertical="center" wrapText="1"/>
    </xf>
    <xf numFmtId="1" fontId="3" fillId="8" borderId="13" xfId="0" applyNumberFormat="1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10" borderId="25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/>
    </xf>
    <xf numFmtId="2" fontId="2" fillId="9" borderId="25" xfId="0" applyNumberFormat="1" applyFont="1" applyFill="1" applyBorder="1" applyAlignment="1">
      <alignment horizontal="center" vertical="center"/>
    </xf>
    <xf numFmtId="164" fontId="2" fillId="9" borderId="25" xfId="0" applyNumberFormat="1" applyFont="1" applyFill="1" applyBorder="1" applyAlignment="1">
      <alignment horizontal="center" vertical="center"/>
    </xf>
    <xf numFmtId="164" fontId="2" fillId="10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10" borderId="2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" fontId="5" fillId="2" borderId="9" xfId="0" applyNumberFormat="1" applyFont="1" applyFill="1" applyBorder="1" applyAlignment="1">
      <alignment horizontal="center"/>
    </xf>
    <xf numFmtId="1" fontId="5" fillId="2" borderId="29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1" fontId="3" fillId="10" borderId="25" xfId="0" applyNumberFormat="1" applyFont="1" applyFill="1" applyBorder="1" applyAlignment="1">
      <alignment horizontal="center" vertical="center" wrapText="1"/>
    </xf>
    <xf numFmtId="1" fontId="2" fillId="10" borderId="25" xfId="0" applyNumberFormat="1" applyFont="1" applyFill="1" applyBorder="1" applyAlignment="1">
      <alignment horizontal="center" vertical="center"/>
    </xf>
    <xf numFmtId="1" fontId="3" fillId="9" borderId="25" xfId="0" applyNumberFormat="1" applyFont="1" applyFill="1" applyBorder="1" applyAlignment="1">
      <alignment horizontal="center" vertical="center" wrapText="1"/>
    </xf>
    <xf numFmtId="1" fontId="5" fillId="8" borderId="30" xfId="0" applyNumberFormat="1" applyFont="1" applyFill="1" applyBorder="1" applyAlignment="1">
      <alignment horizontal="center"/>
    </xf>
    <xf numFmtId="1" fontId="5" fillId="8" borderId="24" xfId="0" applyNumberFormat="1" applyFont="1" applyFill="1" applyBorder="1" applyAlignment="1">
      <alignment horizontal="center"/>
    </xf>
    <xf numFmtId="1" fontId="5" fillId="8" borderId="17" xfId="0" applyNumberFormat="1" applyFont="1" applyFill="1" applyBorder="1" applyAlignment="1">
      <alignment horizontal="center"/>
    </xf>
    <xf numFmtId="1" fontId="5" fillId="8" borderId="6" xfId="0" applyNumberFormat="1" applyFont="1" applyFill="1" applyBorder="1" applyAlignment="1">
      <alignment horizontal="center"/>
    </xf>
    <xf numFmtId="1" fontId="5" fillId="8" borderId="7" xfId="0" applyNumberFormat="1" applyFont="1" applyFill="1" applyBorder="1" applyAlignment="1">
      <alignment horizontal="center"/>
    </xf>
    <xf numFmtId="1" fontId="3" fillId="8" borderId="30" xfId="0" applyNumberFormat="1" applyFont="1" applyFill="1" applyBorder="1" applyAlignment="1">
      <alignment horizontal="center" vertical="center" wrapText="1"/>
    </xf>
    <xf numFmtId="1" fontId="3" fillId="8" borderId="31" xfId="0" applyNumberFormat="1" applyFont="1" applyFill="1" applyBorder="1" applyAlignment="1">
      <alignment horizontal="center" vertical="center" wrapText="1"/>
    </xf>
    <xf numFmtId="1" fontId="3" fillId="8" borderId="17" xfId="0" applyNumberFormat="1" applyFont="1" applyFill="1" applyBorder="1" applyAlignment="1">
      <alignment horizontal="center" vertical="center" wrapText="1"/>
    </xf>
    <xf numFmtId="1" fontId="3" fillId="8" borderId="16" xfId="0" applyNumberFormat="1" applyFont="1" applyFill="1" applyBorder="1" applyAlignment="1">
      <alignment horizontal="center" vertical="center" wrapText="1"/>
    </xf>
    <xf numFmtId="1" fontId="3" fillId="8" borderId="6" xfId="0" applyNumberFormat="1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3" fillId="8" borderId="7" xfId="0" applyNumberFormat="1" applyFont="1" applyFill="1" applyBorder="1" applyAlignment="1">
      <alignment horizontal="center" vertical="center" wrapText="1"/>
    </xf>
    <xf numFmtId="1" fontId="3" fillId="8" borderId="13" xfId="0" applyNumberFormat="1" applyFont="1" applyFill="1" applyBorder="1" applyAlignment="1">
      <alignment horizontal="center" vertical="center" wrapText="1"/>
    </xf>
    <xf numFmtId="164" fontId="2" fillId="9" borderId="25" xfId="0" applyNumberFormat="1" applyFont="1" applyFill="1" applyBorder="1" applyAlignment="1">
      <alignment horizontal="center" vertical="center"/>
    </xf>
    <xf numFmtId="1" fontId="2" fillId="4" borderId="30" xfId="0" applyNumberFormat="1" applyFont="1" applyFill="1" applyBorder="1" applyAlignment="1">
      <alignment horizontal="center" vertical="center"/>
    </xf>
    <xf numFmtId="1" fontId="2" fillId="4" borderId="32" xfId="0" applyNumberFormat="1" applyFont="1" applyFill="1" applyBorder="1" applyAlignment="1">
      <alignment horizontal="center" vertical="center"/>
    </xf>
    <xf numFmtId="1" fontId="2" fillId="4" borderId="31" xfId="0" applyNumberFormat="1" applyFont="1" applyFill="1" applyBorder="1" applyAlignment="1">
      <alignment horizontal="center" vertical="center"/>
    </xf>
    <xf numFmtId="1" fontId="2" fillId="10" borderId="27" xfId="0" applyNumberFormat="1" applyFont="1" applyFill="1" applyBorder="1" applyAlignment="1">
      <alignment horizontal="center" vertical="center"/>
    </xf>
    <xf numFmtId="1" fontId="2" fillId="10" borderId="26" xfId="0" applyNumberFormat="1" applyFont="1" applyFill="1" applyBorder="1" applyAlignment="1">
      <alignment horizontal="center" vertical="center"/>
    </xf>
    <xf numFmtId="1" fontId="2" fillId="10" borderId="28" xfId="0" applyNumberFormat="1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>
      <alignment horizontal="center" vertical="center"/>
    </xf>
    <xf numFmtId="1" fontId="2" fillId="3" borderId="32" xfId="0" applyNumberFormat="1" applyFont="1" applyFill="1" applyBorder="1" applyAlignment="1">
      <alignment horizontal="center" vertical="center"/>
    </xf>
    <xf numFmtId="1" fontId="2" fillId="3" borderId="31" xfId="0" applyNumberFormat="1" applyFont="1" applyFill="1" applyBorder="1" applyAlignment="1">
      <alignment horizontal="center" vertical="center"/>
    </xf>
    <xf numFmtId="1" fontId="2" fillId="3" borderId="33" xfId="0" applyNumberFormat="1" applyFont="1" applyFill="1" applyBorder="1" applyAlignment="1">
      <alignment horizontal="center" vertical="center"/>
    </xf>
    <xf numFmtId="1" fontId="2" fillId="3" borderId="34" xfId="0" applyNumberFormat="1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164" fontId="2" fillId="10" borderId="27" xfId="0" applyNumberFormat="1" applyFont="1" applyFill="1" applyBorder="1" applyAlignment="1">
      <alignment horizontal="center" vertical="center"/>
    </xf>
    <xf numFmtId="164" fontId="2" fillId="10" borderId="26" xfId="0" applyNumberFormat="1" applyFont="1" applyFill="1" applyBorder="1" applyAlignment="1">
      <alignment horizontal="center" vertical="center"/>
    </xf>
    <xf numFmtId="164" fontId="2" fillId="10" borderId="28" xfId="0" applyNumberFormat="1" applyFont="1" applyFill="1" applyBorder="1" applyAlignment="1">
      <alignment horizontal="center" vertical="center"/>
    </xf>
    <xf numFmtId="1" fontId="2" fillId="9" borderId="27" xfId="0" applyNumberFormat="1" applyFont="1" applyFill="1" applyBorder="1" applyAlignment="1">
      <alignment horizontal="center" vertical="center"/>
    </xf>
    <xf numFmtId="1" fontId="2" fillId="9" borderId="26" xfId="0" applyNumberFormat="1" applyFont="1" applyFill="1" applyBorder="1" applyAlignment="1">
      <alignment horizontal="center" vertical="center"/>
    </xf>
    <xf numFmtId="1" fontId="2" fillId="9" borderId="28" xfId="0" applyNumberFormat="1" applyFont="1" applyFill="1" applyBorder="1" applyAlignment="1">
      <alignment horizontal="center" vertical="center"/>
    </xf>
    <xf numFmtId="1" fontId="3" fillId="10" borderId="27" xfId="0" applyNumberFormat="1" applyFont="1" applyFill="1" applyBorder="1" applyAlignment="1">
      <alignment horizontal="center" vertical="center" wrapText="1"/>
    </xf>
    <xf numFmtId="1" fontId="3" fillId="10" borderId="28" xfId="0" applyNumberFormat="1" applyFont="1" applyFill="1" applyBorder="1" applyAlignment="1">
      <alignment horizontal="center" vertical="center" wrapText="1"/>
    </xf>
    <xf numFmtId="1" fontId="3" fillId="4" borderId="35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4" borderId="22" xfId="0" applyNumberFormat="1" applyFont="1" applyFill="1" applyBorder="1" applyAlignment="1">
      <alignment horizontal="center" vertical="center" wrapText="1"/>
    </xf>
    <xf numFmtId="1" fontId="3" fillId="3" borderId="35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1" fontId="3" fillId="4" borderId="26" xfId="0" applyNumberFormat="1" applyFont="1" applyFill="1" applyBorder="1" applyAlignment="1">
      <alignment horizontal="center" vertical="center" wrapText="1"/>
    </xf>
    <xf numFmtId="1" fontId="3" fillId="4" borderId="28" xfId="0" applyNumberFormat="1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1" fontId="9" fillId="4" borderId="35" xfId="0" applyNumberFormat="1" applyFont="1" applyFill="1" applyBorder="1" applyAlignment="1">
      <alignment horizontal="center" vertical="center"/>
    </xf>
    <xf numFmtId="1" fontId="9" fillId="4" borderId="20" xfId="0" applyNumberFormat="1" applyFont="1" applyFill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/>
    </xf>
    <xf numFmtId="1" fontId="2" fillId="5" borderId="26" xfId="0" applyNumberFormat="1" applyFont="1" applyFill="1" applyBorder="1" applyAlignment="1">
      <alignment horizontal="center" vertical="center"/>
    </xf>
    <xf numFmtId="1" fontId="2" fillId="5" borderId="2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abSelected="1" topLeftCell="P1" zoomScale="70" zoomScaleNormal="70" workbookViewId="0">
      <selection activeCell="AD4" sqref="AD4"/>
    </sheetView>
  </sheetViews>
  <sheetFormatPr defaultRowHeight="12.75" x14ac:dyDescent="0.2"/>
  <cols>
    <col min="1" max="1" width="6" customWidth="1"/>
    <col min="2" max="2" width="18.140625" customWidth="1"/>
    <col min="3" max="3" width="29.28515625" customWidth="1"/>
    <col min="4" max="4" width="9.28515625" customWidth="1"/>
    <col min="5" max="5" width="17.5703125" customWidth="1"/>
    <col min="6" max="6" width="6.7109375" customWidth="1"/>
    <col min="7" max="7" width="5.7109375" customWidth="1"/>
    <col min="8" max="9" width="8.7109375" customWidth="1"/>
    <col min="10" max="10" width="11.7109375" customWidth="1"/>
    <col min="11" max="13" width="8.7109375" customWidth="1"/>
    <col min="14" max="14" width="9.42578125" customWidth="1"/>
    <col min="15" max="16" width="11.5703125" customWidth="1"/>
    <col min="17" max="18" width="8.7109375" customWidth="1"/>
    <col min="19" max="19" width="11.7109375" customWidth="1"/>
    <col min="20" max="22" width="8.7109375" customWidth="1"/>
    <col min="23" max="23" width="9.42578125" customWidth="1"/>
    <col min="24" max="25" width="11.5703125" customWidth="1"/>
    <col min="26" max="28" width="12" customWidth="1"/>
    <col min="29" max="29" width="11.28515625" customWidth="1"/>
    <col min="30" max="30" width="17.42578125" style="137" bestFit="1" customWidth="1"/>
    <col min="31" max="31" width="6.42578125" bestFit="1" customWidth="1"/>
    <col min="32" max="32" width="11.5703125" customWidth="1"/>
  </cols>
  <sheetData>
    <row r="1" spans="1:33" ht="19.5" thickBot="1" x14ac:dyDescent="0.35"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2"/>
      <c r="AB1" s="131"/>
    </row>
    <row r="2" spans="1:33" ht="18.75" customHeight="1" thickBot="1" x14ac:dyDescent="0.35">
      <c r="A2" s="171" t="s">
        <v>111</v>
      </c>
      <c r="B2" s="153" t="s">
        <v>4</v>
      </c>
      <c r="C2" s="155" t="s">
        <v>0</v>
      </c>
      <c r="D2" s="155" t="s">
        <v>14</v>
      </c>
      <c r="E2" s="155" t="s">
        <v>1</v>
      </c>
      <c r="F2" s="155" t="s">
        <v>3</v>
      </c>
      <c r="G2" s="157" t="s">
        <v>2</v>
      </c>
      <c r="H2" s="146" t="s">
        <v>106</v>
      </c>
      <c r="I2" s="147"/>
      <c r="J2" s="147"/>
      <c r="K2" s="147"/>
      <c r="L2" s="147"/>
      <c r="M2" s="147"/>
      <c r="N2" s="145" t="s">
        <v>9</v>
      </c>
      <c r="O2" s="151" t="s">
        <v>13</v>
      </c>
      <c r="P2" s="145" t="s">
        <v>8</v>
      </c>
      <c r="Q2" s="148" t="s">
        <v>107</v>
      </c>
      <c r="R2" s="149"/>
      <c r="S2" s="149"/>
      <c r="T2" s="149"/>
      <c r="U2" s="149"/>
      <c r="V2" s="150"/>
      <c r="W2" s="145" t="s">
        <v>9</v>
      </c>
      <c r="X2" s="151" t="s">
        <v>13</v>
      </c>
      <c r="Y2" s="145" t="s">
        <v>8</v>
      </c>
      <c r="Z2" s="143" t="s">
        <v>112</v>
      </c>
      <c r="AA2" s="143" t="s">
        <v>114</v>
      </c>
      <c r="AB2" s="179" t="s">
        <v>113</v>
      </c>
      <c r="AC2" s="143" t="s">
        <v>115</v>
      </c>
    </row>
    <row r="3" spans="1:33" ht="80.25" customHeight="1" thickBot="1" x14ac:dyDescent="0.25">
      <c r="A3" s="172"/>
      <c r="B3" s="154"/>
      <c r="C3" s="156"/>
      <c r="D3" s="156"/>
      <c r="E3" s="156"/>
      <c r="F3" s="156"/>
      <c r="G3" s="158"/>
      <c r="H3" s="124" t="s">
        <v>118</v>
      </c>
      <c r="I3" s="125"/>
      <c r="J3" s="125" t="s">
        <v>5</v>
      </c>
      <c r="K3" s="125">
        <v>1</v>
      </c>
      <c r="L3" s="125">
        <v>2</v>
      </c>
      <c r="M3" s="127">
        <v>3</v>
      </c>
      <c r="N3" s="145"/>
      <c r="O3" s="152"/>
      <c r="P3" s="145"/>
      <c r="Q3" s="126" t="s">
        <v>118</v>
      </c>
      <c r="R3" s="125"/>
      <c r="S3" s="125" t="s">
        <v>5</v>
      </c>
      <c r="T3" s="125">
        <v>1</v>
      </c>
      <c r="U3" s="125">
        <v>2</v>
      </c>
      <c r="V3" s="127">
        <v>3</v>
      </c>
      <c r="W3" s="145"/>
      <c r="X3" s="152"/>
      <c r="Y3" s="145"/>
      <c r="Z3" s="143"/>
      <c r="AA3" s="143"/>
      <c r="AB3" s="180"/>
      <c r="AC3" s="143"/>
    </row>
    <row r="4" spans="1:33" ht="32.25" thickBot="1" x14ac:dyDescent="0.25">
      <c r="A4" s="122">
        <v>1</v>
      </c>
      <c r="B4" s="190" t="s">
        <v>116</v>
      </c>
      <c r="C4" s="102" t="s">
        <v>43</v>
      </c>
      <c r="D4" s="103"/>
      <c r="E4" s="104"/>
      <c r="F4" s="104">
        <v>1974</v>
      </c>
      <c r="G4" s="105">
        <v>1</v>
      </c>
      <c r="H4" s="106">
        <f>K4+L4+M4</f>
        <v>4</v>
      </c>
      <c r="I4" s="107">
        <v>2500</v>
      </c>
      <c r="J4" s="107">
        <f t="shared" ref="J4:J35" si="0">I4</f>
        <v>2500</v>
      </c>
      <c r="K4" s="107">
        <v>3</v>
      </c>
      <c r="L4" s="107">
        <v>1</v>
      </c>
      <c r="M4" s="105">
        <v>0</v>
      </c>
      <c r="N4" s="132">
        <f t="shared" ref="N4:N35" si="1">(RANK(J4,$J$4:$J$87,0)+(RANK(J4,$J$4:$J$87,0)+(COUNTIF($J$4:$J$87,J4)-1)))/2</f>
        <v>11</v>
      </c>
      <c r="O4" s="166">
        <f>J4+J5+J6</f>
        <v>6320</v>
      </c>
      <c r="P4" s="159">
        <f>(RANK(O4,$O$4:$O$66,0)+(RANK(O4,$O$4:$O$66,0)+(COUNTIF($O$4:$O$66,O4)-1)))/2</f>
        <v>3</v>
      </c>
      <c r="Q4" s="117">
        <f>T4+U4+V4</f>
        <v>4</v>
      </c>
      <c r="R4" s="107">
        <v>6060</v>
      </c>
      <c r="S4" s="107">
        <f>R4</f>
        <v>6060</v>
      </c>
      <c r="T4" s="107">
        <v>3</v>
      </c>
      <c r="U4" s="107">
        <v>1</v>
      </c>
      <c r="V4" s="105">
        <v>0</v>
      </c>
      <c r="W4" s="133">
        <f t="shared" ref="W4:W35" si="2">(RANK(S4,$S$4:$S$87,0)+(RANK(S4,$S$4:$S$87,0)+(COUNTIF($S$4:$S$87,S4)-1)))/2</f>
        <v>3</v>
      </c>
      <c r="X4" s="166">
        <f>S4+S5+S6</f>
        <v>14800</v>
      </c>
      <c r="Y4" s="159">
        <f>(RANK(X4,$X$4:$X$66,0)+(RANK(X4,$X$4:$X$66,0)+(COUNTIF($X$4:$X$66,X4)-1)))/2</f>
        <v>1</v>
      </c>
      <c r="Z4" s="134">
        <f>N4+W4</f>
        <v>14</v>
      </c>
      <c r="AA4" s="135">
        <f t="shared" ref="AA4:AA35" si="3">RANK(Z4,$Z$4:$Z$87,1)</f>
        <v>3</v>
      </c>
      <c r="AB4" s="173">
        <f>P4+Y4</f>
        <v>4</v>
      </c>
      <c r="AC4" s="144">
        <f>RANK(AB4,$AB$4:$AB$66,1)</f>
        <v>1</v>
      </c>
      <c r="AD4" s="138">
        <f>IF(COUNTIF(Z$4:Z$87,Z4)&gt;1,Z4-SUM(J4,S4)*10^-6,Z4)-IF(COUNTIF(AE$4:AE$87,AE4)&gt;1,S4*10^-11)</f>
        <v>13.991440000000001</v>
      </c>
      <c r="AE4" s="136">
        <f>SUM(J4,R4)</f>
        <v>8560</v>
      </c>
      <c r="AF4" s="135">
        <f>RANK(AD4,AD$4:AD$87,1)</f>
        <v>4</v>
      </c>
      <c r="AG4" s="139">
        <f>COUNTIF(AF$4:AF$87,AF4)</f>
        <v>1</v>
      </c>
    </row>
    <row r="5" spans="1:33" ht="32.25" thickBot="1" x14ac:dyDescent="0.25">
      <c r="A5" s="122">
        <v>2</v>
      </c>
      <c r="B5" s="191"/>
      <c r="C5" s="26" t="s">
        <v>31</v>
      </c>
      <c r="D5" s="27"/>
      <c r="E5" s="4"/>
      <c r="F5" s="4">
        <v>1977</v>
      </c>
      <c r="G5" s="6">
        <f>1+G4</f>
        <v>2</v>
      </c>
      <c r="H5" s="92">
        <f t="shared" ref="H5:H66" si="4">K5+L5+M5</f>
        <v>1</v>
      </c>
      <c r="I5" s="5">
        <v>1520</v>
      </c>
      <c r="J5" s="2">
        <f t="shared" si="0"/>
        <v>1520</v>
      </c>
      <c r="K5" s="5">
        <v>1</v>
      </c>
      <c r="L5" s="5">
        <v>0</v>
      </c>
      <c r="M5" s="6">
        <v>0</v>
      </c>
      <c r="N5" s="132">
        <f t="shared" si="1"/>
        <v>23.5</v>
      </c>
      <c r="O5" s="167"/>
      <c r="P5" s="159"/>
      <c r="Q5" s="83">
        <f t="shared" ref="Q5:Q66" si="5">T5+U5+V5</f>
        <v>1</v>
      </c>
      <c r="R5" s="5">
        <v>4120</v>
      </c>
      <c r="S5" s="5">
        <f t="shared" ref="S5:S66" si="6">R5</f>
        <v>4120</v>
      </c>
      <c r="T5" s="5">
        <v>1</v>
      </c>
      <c r="U5" s="5">
        <v>0</v>
      </c>
      <c r="V5" s="6">
        <v>0</v>
      </c>
      <c r="W5" s="133">
        <f t="shared" si="2"/>
        <v>10</v>
      </c>
      <c r="X5" s="167"/>
      <c r="Y5" s="159"/>
      <c r="Z5" s="134">
        <f t="shared" ref="Z5:Z66" si="7">N5+W5</f>
        <v>33.5</v>
      </c>
      <c r="AA5" s="130">
        <f t="shared" si="3"/>
        <v>9</v>
      </c>
      <c r="AB5" s="174"/>
      <c r="AC5" s="144"/>
      <c r="AD5" s="138">
        <f t="shared" ref="AD5:AD68" si="8">IF(COUNTIF(Z$4:Z$87,Z5)&gt;1,Z5-SUM(J5,S5)*10^-6,Z5)-IF(COUNTIF(AE$4:AE$87,AE5)&gt;1,S5*10^-11)</f>
        <v>33.5</v>
      </c>
      <c r="AE5" s="136">
        <f t="shared" ref="AE5:AE68" si="9">SUM(J5,R5)</f>
        <v>5640</v>
      </c>
      <c r="AF5" s="135">
        <f t="shared" ref="AF5:AF68" si="10">RANK(AD5,AD$4:AD$87,1)</f>
        <v>9</v>
      </c>
      <c r="AG5" s="139">
        <f t="shared" ref="AG5:AG68" si="11">COUNTIF(AF$4:AF$87,AF5)</f>
        <v>1</v>
      </c>
    </row>
    <row r="6" spans="1:33" ht="32.25" thickBot="1" x14ac:dyDescent="0.25">
      <c r="A6" s="122">
        <v>3</v>
      </c>
      <c r="B6" s="192"/>
      <c r="C6" s="57" t="s">
        <v>32</v>
      </c>
      <c r="D6" s="28"/>
      <c r="E6" s="7"/>
      <c r="F6" s="7">
        <v>1979</v>
      </c>
      <c r="G6" s="80">
        <f t="shared" ref="G6:G69" si="12">1+G5</f>
        <v>3</v>
      </c>
      <c r="H6" s="108">
        <f t="shared" si="4"/>
        <v>3</v>
      </c>
      <c r="I6" s="8">
        <v>2300</v>
      </c>
      <c r="J6" s="109">
        <f t="shared" si="0"/>
        <v>2300</v>
      </c>
      <c r="K6" s="8">
        <v>3</v>
      </c>
      <c r="L6" s="8">
        <v>0</v>
      </c>
      <c r="M6" s="80">
        <v>0</v>
      </c>
      <c r="N6" s="132">
        <f t="shared" si="1"/>
        <v>13</v>
      </c>
      <c r="O6" s="168"/>
      <c r="P6" s="159"/>
      <c r="Q6" s="84">
        <f t="shared" si="5"/>
        <v>3</v>
      </c>
      <c r="R6" s="8">
        <v>4620</v>
      </c>
      <c r="S6" s="8">
        <f t="shared" si="6"/>
        <v>4620</v>
      </c>
      <c r="T6" s="8">
        <v>3</v>
      </c>
      <c r="U6" s="8">
        <v>0</v>
      </c>
      <c r="V6" s="80">
        <v>0</v>
      </c>
      <c r="W6" s="133">
        <f t="shared" si="2"/>
        <v>8</v>
      </c>
      <c r="X6" s="168"/>
      <c r="Y6" s="159"/>
      <c r="Z6" s="134">
        <f t="shared" si="7"/>
        <v>21</v>
      </c>
      <c r="AA6" s="130">
        <f t="shared" si="3"/>
        <v>5</v>
      </c>
      <c r="AB6" s="175"/>
      <c r="AC6" s="144"/>
      <c r="AD6" s="138">
        <f t="shared" si="8"/>
        <v>21</v>
      </c>
      <c r="AE6" s="136">
        <f t="shared" si="9"/>
        <v>6920</v>
      </c>
      <c r="AF6" s="135">
        <f t="shared" si="10"/>
        <v>5</v>
      </c>
      <c r="AG6" s="139">
        <f t="shared" si="11"/>
        <v>1</v>
      </c>
    </row>
    <row r="7" spans="1:33" ht="48" thickBot="1" x14ac:dyDescent="0.25">
      <c r="A7" s="122">
        <v>4</v>
      </c>
      <c r="B7" s="181" t="s">
        <v>119</v>
      </c>
      <c r="C7" s="58" t="s">
        <v>17</v>
      </c>
      <c r="D7" s="30"/>
      <c r="E7" s="9"/>
      <c r="F7" s="9">
        <v>1964</v>
      </c>
      <c r="G7" s="11">
        <f t="shared" si="12"/>
        <v>4</v>
      </c>
      <c r="H7" s="93">
        <f t="shared" si="4"/>
        <v>4</v>
      </c>
      <c r="I7" s="10">
        <v>750</v>
      </c>
      <c r="J7" s="10">
        <f t="shared" si="0"/>
        <v>750</v>
      </c>
      <c r="K7" s="10">
        <v>1</v>
      </c>
      <c r="L7" s="10">
        <v>3</v>
      </c>
      <c r="M7" s="11">
        <v>0</v>
      </c>
      <c r="N7" s="132">
        <f t="shared" si="1"/>
        <v>39</v>
      </c>
      <c r="O7" s="160">
        <f>J7+J8+J9</f>
        <v>13070</v>
      </c>
      <c r="P7" s="159">
        <f>(RANK(O7,$O$4:$O$66,0)+(RANK(O7,$O$4:$O$66,0)+(COUNTIF($O$4:$O$66,O7)-1)))/2</f>
        <v>1</v>
      </c>
      <c r="Q7" s="85">
        <f t="shared" si="5"/>
        <v>1</v>
      </c>
      <c r="R7" s="10">
        <v>4720</v>
      </c>
      <c r="S7" s="10">
        <f t="shared" si="6"/>
        <v>4720</v>
      </c>
      <c r="T7" s="10">
        <v>1</v>
      </c>
      <c r="U7" s="10">
        <v>0</v>
      </c>
      <c r="V7" s="11">
        <v>0</v>
      </c>
      <c r="W7" s="133">
        <f t="shared" si="2"/>
        <v>7</v>
      </c>
      <c r="X7" s="160">
        <f>S7+S8+S9</f>
        <v>8420</v>
      </c>
      <c r="Y7" s="159">
        <f>(RANK(X7,$X$4:$X$66,0)+(RANK(X7,$X$4:$X$66,0)+(COUNTIF($X$4:$X$66,X7)-1)))/2</f>
        <v>3</v>
      </c>
      <c r="Z7" s="134">
        <f t="shared" si="7"/>
        <v>46</v>
      </c>
      <c r="AA7" s="130">
        <f t="shared" si="3"/>
        <v>14</v>
      </c>
      <c r="AB7" s="173">
        <f t="shared" ref="AB7" si="13">P7+Y7</f>
        <v>4</v>
      </c>
      <c r="AC7" s="144">
        <f>RANK(AB7,$AB$4:$AB$66,1)</f>
        <v>1</v>
      </c>
      <c r="AD7" s="138">
        <f t="shared" si="8"/>
        <v>46</v>
      </c>
      <c r="AE7" s="136">
        <f t="shared" si="9"/>
        <v>5470</v>
      </c>
      <c r="AF7" s="135">
        <f t="shared" si="10"/>
        <v>14</v>
      </c>
      <c r="AG7" s="139">
        <f t="shared" si="11"/>
        <v>1</v>
      </c>
    </row>
    <row r="8" spans="1:33" ht="32.25" thickBot="1" x14ac:dyDescent="0.25">
      <c r="A8" s="122">
        <v>5</v>
      </c>
      <c r="B8" s="182"/>
      <c r="C8" s="39" t="s">
        <v>30</v>
      </c>
      <c r="D8" s="32"/>
      <c r="E8" s="12"/>
      <c r="F8" s="12">
        <v>1984</v>
      </c>
      <c r="G8" s="14">
        <f t="shared" si="12"/>
        <v>5</v>
      </c>
      <c r="H8" s="96">
        <f t="shared" si="4"/>
        <v>4</v>
      </c>
      <c r="I8" s="13">
        <v>850</v>
      </c>
      <c r="J8" s="20">
        <v>7800</v>
      </c>
      <c r="K8" s="13">
        <v>2</v>
      </c>
      <c r="L8" s="13">
        <v>0</v>
      </c>
      <c r="M8" s="14">
        <v>2</v>
      </c>
      <c r="N8" s="132">
        <f t="shared" si="1"/>
        <v>1</v>
      </c>
      <c r="O8" s="161"/>
      <c r="P8" s="159"/>
      <c r="Q8" s="79">
        <f t="shared" si="5"/>
        <v>2</v>
      </c>
      <c r="R8" s="13">
        <v>4060</v>
      </c>
      <c r="S8" s="13">
        <v>3500</v>
      </c>
      <c r="T8" s="13">
        <v>2</v>
      </c>
      <c r="U8" s="13">
        <v>0</v>
      </c>
      <c r="V8" s="14">
        <v>0</v>
      </c>
      <c r="W8" s="133">
        <f t="shared" si="2"/>
        <v>13</v>
      </c>
      <c r="X8" s="161"/>
      <c r="Y8" s="159"/>
      <c r="Z8" s="134">
        <f t="shared" si="7"/>
        <v>14</v>
      </c>
      <c r="AA8" s="130">
        <f t="shared" si="3"/>
        <v>3</v>
      </c>
      <c r="AB8" s="174"/>
      <c r="AC8" s="144"/>
      <c r="AD8" s="138">
        <f t="shared" si="8"/>
        <v>13.9887</v>
      </c>
      <c r="AE8" s="136">
        <f t="shared" si="9"/>
        <v>11860</v>
      </c>
      <c r="AF8" s="135">
        <f t="shared" si="10"/>
        <v>3</v>
      </c>
      <c r="AG8" s="139">
        <f t="shared" si="11"/>
        <v>1</v>
      </c>
    </row>
    <row r="9" spans="1:33" ht="32.25" thickBot="1" x14ac:dyDescent="0.25">
      <c r="A9" s="122">
        <v>6</v>
      </c>
      <c r="B9" s="183"/>
      <c r="C9" s="59" t="s">
        <v>29</v>
      </c>
      <c r="D9" s="34"/>
      <c r="E9" s="15"/>
      <c r="F9" s="15">
        <v>1956</v>
      </c>
      <c r="G9" s="77">
        <f t="shared" si="12"/>
        <v>6</v>
      </c>
      <c r="H9" s="100">
        <f t="shared" si="4"/>
        <v>1</v>
      </c>
      <c r="I9" s="16">
        <v>4520</v>
      </c>
      <c r="J9" s="101">
        <f t="shared" si="0"/>
        <v>4520</v>
      </c>
      <c r="K9" s="16">
        <v>1</v>
      </c>
      <c r="L9" s="16">
        <v>0</v>
      </c>
      <c r="M9" s="77">
        <v>0</v>
      </c>
      <c r="N9" s="132">
        <f t="shared" si="1"/>
        <v>5</v>
      </c>
      <c r="O9" s="162"/>
      <c r="P9" s="159"/>
      <c r="Q9" s="86">
        <f t="shared" si="5"/>
        <v>1</v>
      </c>
      <c r="R9" s="16">
        <v>200</v>
      </c>
      <c r="S9" s="16">
        <f t="shared" si="6"/>
        <v>200</v>
      </c>
      <c r="T9" s="16">
        <v>1</v>
      </c>
      <c r="U9" s="16">
        <v>0</v>
      </c>
      <c r="V9" s="77">
        <v>0</v>
      </c>
      <c r="W9" s="133">
        <f t="shared" si="2"/>
        <v>51</v>
      </c>
      <c r="X9" s="162"/>
      <c r="Y9" s="159"/>
      <c r="Z9" s="134">
        <f t="shared" si="7"/>
        <v>56</v>
      </c>
      <c r="AA9" s="130">
        <f t="shared" si="3"/>
        <v>18</v>
      </c>
      <c r="AB9" s="175"/>
      <c r="AC9" s="144"/>
      <c r="AD9" s="138">
        <f t="shared" si="8"/>
        <v>56</v>
      </c>
      <c r="AE9" s="136">
        <f t="shared" si="9"/>
        <v>4720</v>
      </c>
      <c r="AF9" s="135">
        <f t="shared" si="10"/>
        <v>18</v>
      </c>
      <c r="AG9" s="139">
        <f t="shared" si="11"/>
        <v>1</v>
      </c>
    </row>
    <row r="10" spans="1:33" ht="32.25" thickBot="1" x14ac:dyDescent="0.25">
      <c r="A10" s="122">
        <v>7</v>
      </c>
      <c r="B10" s="184" t="s">
        <v>72</v>
      </c>
      <c r="C10" s="110" t="s">
        <v>73</v>
      </c>
      <c r="D10" s="103"/>
      <c r="E10" s="111"/>
      <c r="F10" s="104">
        <v>1977</v>
      </c>
      <c r="G10" s="105">
        <f t="shared" si="12"/>
        <v>7</v>
      </c>
      <c r="H10" s="106">
        <f t="shared" si="4"/>
        <v>3</v>
      </c>
      <c r="I10" s="107">
        <v>2200</v>
      </c>
      <c r="J10" s="107">
        <f t="shared" si="0"/>
        <v>2200</v>
      </c>
      <c r="K10" s="107">
        <v>0</v>
      </c>
      <c r="L10" s="107">
        <v>3</v>
      </c>
      <c r="M10" s="105">
        <v>0</v>
      </c>
      <c r="N10" s="132">
        <f t="shared" si="1"/>
        <v>14</v>
      </c>
      <c r="O10" s="166">
        <f>J10+J11+J12</f>
        <v>2770</v>
      </c>
      <c r="P10" s="159">
        <f>(RANK(O10,$O$4:$O$66,0)+(RANK(O10,$O$4:$O$66,0)+(COUNTIF($O$4:$O$66,O10)-1)))/2</f>
        <v>13</v>
      </c>
      <c r="Q10" s="117">
        <f t="shared" si="5"/>
        <v>0</v>
      </c>
      <c r="R10" s="107">
        <v>0</v>
      </c>
      <c r="S10" s="107">
        <f t="shared" si="6"/>
        <v>0</v>
      </c>
      <c r="T10" s="107">
        <v>0</v>
      </c>
      <c r="U10" s="107">
        <v>0</v>
      </c>
      <c r="V10" s="105">
        <v>0</v>
      </c>
      <c r="W10" s="133">
        <f t="shared" si="2"/>
        <v>72</v>
      </c>
      <c r="X10" s="166">
        <f>S10+S11+S12</f>
        <v>6300</v>
      </c>
      <c r="Y10" s="159">
        <f>(RANK(X10,$X$4:$X$66,0)+(RANK(X10,$X$4:$X$66,0)+(COUNTIF($X$4:$X$66,X10)-1)))/2</f>
        <v>7</v>
      </c>
      <c r="Z10" s="134">
        <f t="shared" si="7"/>
        <v>86</v>
      </c>
      <c r="AA10" s="130">
        <f t="shared" si="3"/>
        <v>41</v>
      </c>
      <c r="AB10" s="173">
        <f t="shared" ref="AB10" si="14">P10+Y10</f>
        <v>20</v>
      </c>
      <c r="AC10" s="144">
        <f>RANK(AB10,$AB$4:$AB$66,1)</f>
        <v>8</v>
      </c>
      <c r="AD10" s="138">
        <f t="shared" si="8"/>
        <v>85.997799999999998</v>
      </c>
      <c r="AE10" s="136">
        <f t="shared" si="9"/>
        <v>2200</v>
      </c>
      <c r="AF10" s="135">
        <f t="shared" si="10"/>
        <v>42</v>
      </c>
      <c r="AG10" s="139">
        <f t="shared" si="11"/>
        <v>1</v>
      </c>
    </row>
    <row r="11" spans="1:33" ht="32.25" thickBot="1" x14ac:dyDescent="0.25">
      <c r="A11" s="122">
        <v>8</v>
      </c>
      <c r="B11" s="185"/>
      <c r="C11" s="38" t="s">
        <v>74</v>
      </c>
      <c r="D11" s="27"/>
      <c r="E11" s="35"/>
      <c r="F11" s="4">
        <v>1983</v>
      </c>
      <c r="G11" s="6">
        <f t="shared" si="12"/>
        <v>8</v>
      </c>
      <c r="H11" s="92">
        <f t="shared" si="4"/>
        <v>7</v>
      </c>
      <c r="I11" s="5">
        <v>320</v>
      </c>
      <c r="J11" s="2">
        <f t="shared" si="0"/>
        <v>320</v>
      </c>
      <c r="K11" s="5">
        <v>2</v>
      </c>
      <c r="L11" s="5">
        <v>4</v>
      </c>
      <c r="M11" s="6">
        <v>1</v>
      </c>
      <c r="N11" s="132">
        <f t="shared" si="1"/>
        <v>47</v>
      </c>
      <c r="O11" s="167"/>
      <c r="P11" s="159"/>
      <c r="Q11" s="83">
        <f t="shared" si="5"/>
        <v>2</v>
      </c>
      <c r="R11" s="5">
        <v>6300</v>
      </c>
      <c r="S11" s="5">
        <f t="shared" si="6"/>
        <v>6300</v>
      </c>
      <c r="T11" s="5">
        <v>2</v>
      </c>
      <c r="U11" s="5">
        <v>0</v>
      </c>
      <c r="V11" s="6">
        <v>0</v>
      </c>
      <c r="W11" s="133">
        <f t="shared" si="2"/>
        <v>2</v>
      </c>
      <c r="X11" s="167"/>
      <c r="Y11" s="159"/>
      <c r="Z11" s="134">
        <f t="shared" si="7"/>
        <v>49</v>
      </c>
      <c r="AA11" s="130">
        <f t="shared" si="3"/>
        <v>15</v>
      </c>
      <c r="AB11" s="174"/>
      <c r="AC11" s="144"/>
      <c r="AD11" s="138">
        <f t="shared" si="8"/>
        <v>49</v>
      </c>
      <c r="AE11" s="136">
        <f t="shared" si="9"/>
        <v>6620</v>
      </c>
      <c r="AF11" s="135">
        <f t="shared" si="10"/>
        <v>15</v>
      </c>
      <c r="AG11" s="139">
        <f t="shared" si="11"/>
        <v>1</v>
      </c>
    </row>
    <row r="12" spans="1:33" ht="32.25" thickBot="1" x14ac:dyDescent="0.25">
      <c r="A12" s="122">
        <v>9</v>
      </c>
      <c r="B12" s="186"/>
      <c r="C12" s="112" t="s">
        <v>108</v>
      </c>
      <c r="D12" s="28"/>
      <c r="E12" s="113"/>
      <c r="F12" s="7">
        <v>1973</v>
      </c>
      <c r="G12" s="80">
        <f t="shared" si="12"/>
        <v>9</v>
      </c>
      <c r="H12" s="108">
        <f t="shared" si="4"/>
        <v>2</v>
      </c>
      <c r="I12" s="8">
        <v>250</v>
      </c>
      <c r="J12" s="109">
        <f t="shared" si="0"/>
        <v>250</v>
      </c>
      <c r="K12" s="8">
        <v>2</v>
      </c>
      <c r="L12" s="8">
        <v>0</v>
      </c>
      <c r="M12" s="80">
        <v>0</v>
      </c>
      <c r="N12" s="132">
        <f t="shared" si="1"/>
        <v>49</v>
      </c>
      <c r="O12" s="168"/>
      <c r="P12" s="159"/>
      <c r="Q12" s="84">
        <f t="shared" si="5"/>
        <v>0</v>
      </c>
      <c r="R12" s="8">
        <v>0</v>
      </c>
      <c r="S12" s="8">
        <f t="shared" si="6"/>
        <v>0</v>
      </c>
      <c r="T12" s="8">
        <v>0</v>
      </c>
      <c r="U12" s="8">
        <v>0</v>
      </c>
      <c r="V12" s="80">
        <v>0</v>
      </c>
      <c r="W12" s="133">
        <f t="shared" si="2"/>
        <v>72</v>
      </c>
      <c r="X12" s="168"/>
      <c r="Y12" s="159"/>
      <c r="Z12" s="134">
        <f t="shared" si="7"/>
        <v>121</v>
      </c>
      <c r="AA12" s="130">
        <f t="shared" si="3"/>
        <v>71</v>
      </c>
      <c r="AB12" s="175"/>
      <c r="AC12" s="144"/>
      <c r="AD12" s="138">
        <f t="shared" si="8"/>
        <v>121</v>
      </c>
      <c r="AE12" s="136">
        <f t="shared" si="9"/>
        <v>250</v>
      </c>
      <c r="AF12" s="135">
        <f t="shared" si="10"/>
        <v>71</v>
      </c>
      <c r="AG12" s="139">
        <f t="shared" si="11"/>
        <v>1</v>
      </c>
    </row>
    <row r="13" spans="1:33" ht="32.25" thickBot="1" x14ac:dyDescent="0.25">
      <c r="A13" s="122">
        <v>10</v>
      </c>
      <c r="B13" s="181" t="s">
        <v>120</v>
      </c>
      <c r="C13" s="58" t="s">
        <v>10</v>
      </c>
      <c r="D13" s="30"/>
      <c r="E13" s="9"/>
      <c r="F13" s="9">
        <v>1960</v>
      </c>
      <c r="G13" s="11">
        <f t="shared" si="12"/>
        <v>10</v>
      </c>
      <c r="H13" s="93">
        <f t="shared" si="4"/>
        <v>3</v>
      </c>
      <c r="I13" s="10">
        <v>4820</v>
      </c>
      <c r="J13" s="10">
        <f t="shared" si="0"/>
        <v>4820</v>
      </c>
      <c r="K13" s="10">
        <v>3</v>
      </c>
      <c r="L13" s="10">
        <v>0</v>
      </c>
      <c r="M13" s="11">
        <v>0</v>
      </c>
      <c r="N13" s="132">
        <f t="shared" si="1"/>
        <v>3</v>
      </c>
      <c r="O13" s="160">
        <f>J13+J14+J15</f>
        <v>4970</v>
      </c>
      <c r="P13" s="159">
        <f>(RANK(O13,$O$4:$O$66,0)+(RANK(O13,$O$4:$O$66,0)+(COUNTIF($O$4:$O$66,O13)-1)))/2</f>
        <v>5</v>
      </c>
      <c r="Q13" s="85">
        <f t="shared" si="5"/>
        <v>3</v>
      </c>
      <c r="R13" s="10">
        <v>4820</v>
      </c>
      <c r="S13" s="10">
        <f t="shared" si="6"/>
        <v>4820</v>
      </c>
      <c r="T13" s="10">
        <v>3</v>
      </c>
      <c r="U13" s="10">
        <v>0</v>
      </c>
      <c r="V13" s="11">
        <v>0</v>
      </c>
      <c r="W13" s="133">
        <f t="shared" si="2"/>
        <v>5</v>
      </c>
      <c r="X13" s="160">
        <f>S13+S14+S15</f>
        <v>7320</v>
      </c>
      <c r="Y13" s="159">
        <f>(RANK(X13,$X$4:$X$66,0)+(RANK(X13,$X$4:$X$66,0)+(COUNTIF($X$4:$X$66,X13)-1)))/2</f>
        <v>5</v>
      </c>
      <c r="Z13" s="134">
        <f t="shared" si="7"/>
        <v>8</v>
      </c>
      <c r="AA13" s="130">
        <f t="shared" si="3"/>
        <v>1</v>
      </c>
      <c r="AB13" s="173">
        <f t="shared" ref="AB13" si="15">P13+Y13</f>
        <v>10</v>
      </c>
      <c r="AC13" s="144">
        <f>RANK(AB13,$AB$4:$AB$66,1)</f>
        <v>3</v>
      </c>
      <c r="AD13" s="138">
        <f t="shared" si="8"/>
        <v>7.9903599999999999</v>
      </c>
      <c r="AE13" s="136">
        <f t="shared" si="9"/>
        <v>9640</v>
      </c>
      <c r="AF13" s="135">
        <f t="shared" si="10"/>
        <v>2</v>
      </c>
      <c r="AG13" s="139">
        <f t="shared" si="11"/>
        <v>1</v>
      </c>
    </row>
    <row r="14" spans="1:33" ht="32.25" thickBot="1" x14ac:dyDescent="0.25">
      <c r="A14" s="122">
        <v>11</v>
      </c>
      <c r="B14" s="182"/>
      <c r="C14" s="39" t="s">
        <v>53</v>
      </c>
      <c r="D14" s="32"/>
      <c r="E14" s="12"/>
      <c r="F14" s="12">
        <v>1987</v>
      </c>
      <c r="G14" s="14">
        <f t="shared" si="12"/>
        <v>11</v>
      </c>
      <c r="H14" s="96">
        <f t="shared" si="4"/>
        <v>0</v>
      </c>
      <c r="I14" s="13"/>
      <c r="J14" s="20">
        <f t="shared" si="0"/>
        <v>0</v>
      </c>
      <c r="K14" s="13">
        <v>0</v>
      </c>
      <c r="L14" s="13">
        <v>0</v>
      </c>
      <c r="M14" s="14">
        <v>0</v>
      </c>
      <c r="N14" s="132">
        <f t="shared" si="1"/>
        <v>74</v>
      </c>
      <c r="O14" s="161"/>
      <c r="P14" s="159"/>
      <c r="Q14" s="79">
        <f t="shared" si="5"/>
        <v>4</v>
      </c>
      <c r="R14" s="13">
        <v>2500</v>
      </c>
      <c r="S14" s="13">
        <f t="shared" si="6"/>
        <v>2500</v>
      </c>
      <c r="T14" s="13">
        <v>0</v>
      </c>
      <c r="U14" s="13">
        <v>0</v>
      </c>
      <c r="V14" s="14">
        <v>4</v>
      </c>
      <c r="W14" s="133">
        <f t="shared" si="2"/>
        <v>17</v>
      </c>
      <c r="X14" s="161"/>
      <c r="Y14" s="159"/>
      <c r="Z14" s="134">
        <f t="shared" si="7"/>
        <v>91</v>
      </c>
      <c r="AA14" s="130">
        <f t="shared" si="3"/>
        <v>47</v>
      </c>
      <c r="AB14" s="174"/>
      <c r="AC14" s="144"/>
      <c r="AD14" s="138">
        <f t="shared" si="8"/>
        <v>90.999999974999994</v>
      </c>
      <c r="AE14" s="136">
        <f t="shared" si="9"/>
        <v>2500</v>
      </c>
      <c r="AF14" s="135">
        <f t="shared" si="10"/>
        <v>47</v>
      </c>
      <c r="AG14" s="139">
        <f t="shared" si="11"/>
        <v>1</v>
      </c>
    </row>
    <row r="15" spans="1:33" ht="32.25" thickBot="1" x14ac:dyDescent="0.25">
      <c r="A15" s="122">
        <v>12</v>
      </c>
      <c r="B15" s="183"/>
      <c r="C15" s="59" t="s">
        <v>54</v>
      </c>
      <c r="D15" s="34"/>
      <c r="E15" s="15"/>
      <c r="F15" s="15">
        <v>1966</v>
      </c>
      <c r="G15" s="77">
        <f t="shared" si="12"/>
        <v>12</v>
      </c>
      <c r="H15" s="100">
        <f t="shared" si="4"/>
        <v>1</v>
      </c>
      <c r="I15" s="16">
        <v>150</v>
      </c>
      <c r="J15" s="101">
        <f t="shared" si="0"/>
        <v>150</v>
      </c>
      <c r="K15" s="16">
        <v>1</v>
      </c>
      <c r="L15" s="16">
        <v>0</v>
      </c>
      <c r="M15" s="77">
        <v>0</v>
      </c>
      <c r="N15" s="132">
        <f t="shared" si="1"/>
        <v>56.5</v>
      </c>
      <c r="O15" s="162"/>
      <c r="P15" s="159"/>
      <c r="Q15" s="86">
        <f t="shared" si="5"/>
        <v>0</v>
      </c>
      <c r="R15" s="16">
        <v>0</v>
      </c>
      <c r="S15" s="16">
        <f t="shared" si="6"/>
        <v>0</v>
      </c>
      <c r="T15" s="16">
        <v>0</v>
      </c>
      <c r="U15" s="16">
        <v>0</v>
      </c>
      <c r="V15" s="77">
        <v>0</v>
      </c>
      <c r="W15" s="133">
        <f t="shared" si="2"/>
        <v>72</v>
      </c>
      <c r="X15" s="162"/>
      <c r="Y15" s="159"/>
      <c r="Z15" s="134">
        <f t="shared" si="7"/>
        <v>128.5</v>
      </c>
      <c r="AA15" s="130">
        <f t="shared" si="3"/>
        <v>73</v>
      </c>
      <c r="AB15" s="175"/>
      <c r="AC15" s="144"/>
      <c r="AD15" s="138">
        <f t="shared" si="8"/>
        <v>128.49985000000001</v>
      </c>
      <c r="AE15" s="136">
        <f t="shared" si="9"/>
        <v>150</v>
      </c>
      <c r="AF15" s="135">
        <f t="shared" si="10"/>
        <v>73</v>
      </c>
      <c r="AG15" s="139">
        <f t="shared" si="11"/>
        <v>4</v>
      </c>
    </row>
    <row r="16" spans="1:33" ht="32.25" thickBot="1" x14ac:dyDescent="0.25">
      <c r="A16" s="122">
        <v>13</v>
      </c>
      <c r="B16" s="184" t="s">
        <v>75</v>
      </c>
      <c r="C16" s="40" t="s">
        <v>76</v>
      </c>
      <c r="D16" s="25"/>
      <c r="E16" s="78"/>
      <c r="F16" s="1">
        <v>1964</v>
      </c>
      <c r="G16" s="3">
        <f t="shared" si="12"/>
        <v>13</v>
      </c>
      <c r="H16" s="92">
        <f t="shared" si="4"/>
        <v>3</v>
      </c>
      <c r="I16" s="2">
        <v>2100</v>
      </c>
      <c r="J16" s="2">
        <v>4780</v>
      </c>
      <c r="K16" s="2">
        <v>1</v>
      </c>
      <c r="L16" s="2">
        <v>0</v>
      </c>
      <c r="M16" s="3">
        <v>2</v>
      </c>
      <c r="N16" s="132">
        <f t="shared" si="1"/>
        <v>4</v>
      </c>
      <c r="O16" s="169">
        <f>J16+J17+J18</f>
        <v>5600</v>
      </c>
      <c r="P16" s="159">
        <f>(RANK(O16,$O$4:$O$66,0)+(RANK(O16,$O$4:$O$66,0)+(COUNTIF($O$4:$O$66,O16)-1)))/2</f>
        <v>4</v>
      </c>
      <c r="Q16" s="82">
        <f t="shared" si="5"/>
        <v>3</v>
      </c>
      <c r="R16" s="2">
        <v>3420</v>
      </c>
      <c r="S16" s="2">
        <v>5100</v>
      </c>
      <c r="T16" s="2">
        <v>1</v>
      </c>
      <c r="U16" s="2">
        <v>0</v>
      </c>
      <c r="V16" s="3">
        <v>2</v>
      </c>
      <c r="W16" s="133">
        <f t="shared" si="2"/>
        <v>4</v>
      </c>
      <c r="X16" s="169">
        <f>S16+S17+S18</f>
        <v>5920</v>
      </c>
      <c r="Y16" s="159">
        <f>(RANK(X16,$X$4:$X$66,0)+(RANK(X16,$X$4:$X$66,0)+(COUNTIF($X$4:$X$66,X16)-1)))/2</f>
        <v>8</v>
      </c>
      <c r="Z16" s="134">
        <f t="shared" si="7"/>
        <v>8</v>
      </c>
      <c r="AA16" s="130">
        <f t="shared" si="3"/>
        <v>1</v>
      </c>
      <c r="AB16" s="173">
        <f t="shared" ref="AB16" si="16">P16+Y16</f>
        <v>12</v>
      </c>
      <c r="AC16" s="144">
        <f>RANK(AB16,$AB$4:$AB$66,1)</f>
        <v>4</v>
      </c>
      <c r="AD16" s="138">
        <f t="shared" si="8"/>
        <v>7.9901200000000001</v>
      </c>
      <c r="AE16" s="136">
        <f t="shared" si="9"/>
        <v>8200</v>
      </c>
      <c r="AF16" s="135">
        <f t="shared" si="10"/>
        <v>1</v>
      </c>
      <c r="AG16" s="139">
        <f t="shared" si="11"/>
        <v>1</v>
      </c>
    </row>
    <row r="17" spans="1:33" ht="32.25" thickBot="1" x14ac:dyDescent="0.25">
      <c r="A17" s="122">
        <v>14</v>
      </c>
      <c r="B17" s="185"/>
      <c r="C17" s="38" t="s">
        <v>77</v>
      </c>
      <c r="D17" s="27"/>
      <c r="E17" s="35"/>
      <c r="F17" s="4">
        <v>1989</v>
      </c>
      <c r="G17" s="6">
        <f t="shared" si="12"/>
        <v>14</v>
      </c>
      <c r="H17" s="92">
        <f t="shared" si="4"/>
        <v>2</v>
      </c>
      <c r="I17" s="5">
        <v>600</v>
      </c>
      <c r="J17" s="2">
        <f t="shared" si="0"/>
        <v>600</v>
      </c>
      <c r="K17" s="5">
        <v>0</v>
      </c>
      <c r="L17" s="5">
        <v>1</v>
      </c>
      <c r="M17" s="6">
        <v>1</v>
      </c>
      <c r="N17" s="132">
        <f t="shared" si="1"/>
        <v>41</v>
      </c>
      <c r="O17" s="167"/>
      <c r="P17" s="159"/>
      <c r="Q17" s="83">
        <f t="shared" si="5"/>
        <v>1</v>
      </c>
      <c r="R17" s="5">
        <v>600</v>
      </c>
      <c r="S17" s="5">
        <f t="shared" si="6"/>
        <v>600</v>
      </c>
      <c r="T17" s="5">
        <v>0</v>
      </c>
      <c r="U17" s="5">
        <v>0</v>
      </c>
      <c r="V17" s="6">
        <v>1</v>
      </c>
      <c r="W17" s="133">
        <f t="shared" si="2"/>
        <v>41</v>
      </c>
      <c r="X17" s="167"/>
      <c r="Y17" s="159"/>
      <c r="Z17" s="134">
        <f t="shared" si="7"/>
        <v>82</v>
      </c>
      <c r="AA17" s="130">
        <f t="shared" si="3"/>
        <v>36</v>
      </c>
      <c r="AB17" s="174"/>
      <c r="AC17" s="144"/>
      <c r="AD17" s="138">
        <f t="shared" si="8"/>
        <v>81.999999994000007</v>
      </c>
      <c r="AE17" s="136">
        <f t="shared" si="9"/>
        <v>1200</v>
      </c>
      <c r="AF17" s="135">
        <f t="shared" si="10"/>
        <v>36</v>
      </c>
      <c r="AG17" s="139">
        <f t="shared" si="11"/>
        <v>1</v>
      </c>
    </row>
    <row r="18" spans="1:33" ht="32.25" thickBot="1" x14ac:dyDescent="0.25">
      <c r="A18" s="122">
        <v>15</v>
      </c>
      <c r="B18" s="186"/>
      <c r="C18" s="60" t="s">
        <v>78</v>
      </c>
      <c r="D18" s="37"/>
      <c r="E18" s="36"/>
      <c r="F18" s="17">
        <v>1975</v>
      </c>
      <c r="G18" s="19">
        <f t="shared" si="12"/>
        <v>15</v>
      </c>
      <c r="H18" s="98">
        <f t="shared" si="4"/>
        <v>2</v>
      </c>
      <c r="I18" s="18">
        <v>220</v>
      </c>
      <c r="J18" s="99">
        <f t="shared" si="0"/>
        <v>220</v>
      </c>
      <c r="K18" s="18">
        <v>1</v>
      </c>
      <c r="L18" s="18">
        <v>0</v>
      </c>
      <c r="M18" s="19">
        <v>1</v>
      </c>
      <c r="N18" s="132">
        <f t="shared" si="1"/>
        <v>50.5</v>
      </c>
      <c r="O18" s="170"/>
      <c r="P18" s="159"/>
      <c r="Q18" s="87">
        <f t="shared" si="5"/>
        <v>1</v>
      </c>
      <c r="R18" s="18">
        <v>220</v>
      </c>
      <c r="S18" s="18">
        <f t="shared" si="6"/>
        <v>220</v>
      </c>
      <c r="T18" s="18">
        <v>0</v>
      </c>
      <c r="U18" s="18">
        <v>0</v>
      </c>
      <c r="V18" s="19">
        <v>1</v>
      </c>
      <c r="W18" s="133">
        <f t="shared" si="2"/>
        <v>48.5</v>
      </c>
      <c r="X18" s="170"/>
      <c r="Y18" s="159"/>
      <c r="Z18" s="134">
        <f t="shared" si="7"/>
        <v>99</v>
      </c>
      <c r="AA18" s="130">
        <f t="shared" si="3"/>
        <v>57</v>
      </c>
      <c r="AB18" s="175"/>
      <c r="AC18" s="144"/>
      <c r="AD18" s="138">
        <f t="shared" si="8"/>
        <v>98.999559997800006</v>
      </c>
      <c r="AE18" s="136">
        <f t="shared" si="9"/>
        <v>440</v>
      </c>
      <c r="AF18" s="135">
        <f t="shared" si="10"/>
        <v>57</v>
      </c>
      <c r="AG18" s="139">
        <f t="shared" si="11"/>
        <v>2</v>
      </c>
    </row>
    <row r="19" spans="1:33" ht="32.25" thickBot="1" x14ac:dyDescent="0.25">
      <c r="A19" s="122">
        <v>16</v>
      </c>
      <c r="B19" s="181" t="s">
        <v>20</v>
      </c>
      <c r="C19" s="58" t="s">
        <v>11</v>
      </c>
      <c r="D19" s="30"/>
      <c r="E19" s="9"/>
      <c r="F19" s="9">
        <v>1984</v>
      </c>
      <c r="G19" s="11">
        <f t="shared" si="12"/>
        <v>16</v>
      </c>
      <c r="H19" s="93">
        <f t="shared" si="4"/>
        <v>2</v>
      </c>
      <c r="I19" s="10">
        <v>150</v>
      </c>
      <c r="J19" s="10">
        <f t="shared" si="0"/>
        <v>150</v>
      </c>
      <c r="K19" s="10">
        <v>1</v>
      </c>
      <c r="L19" s="10">
        <v>0</v>
      </c>
      <c r="M19" s="11">
        <v>1</v>
      </c>
      <c r="N19" s="132">
        <f t="shared" si="1"/>
        <v>56.5</v>
      </c>
      <c r="O19" s="160">
        <f>J19+J20+J21</f>
        <v>4350</v>
      </c>
      <c r="P19" s="159">
        <f>(RANK(O19,$O$4:$O$66,0)+(RANK(O19,$O$4:$O$66,0)+(COUNTIF($O$4:$O$66,O19)-1)))/2</f>
        <v>6</v>
      </c>
      <c r="Q19" s="85">
        <f t="shared" si="5"/>
        <v>0</v>
      </c>
      <c r="R19" s="10">
        <v>0</v>
      </c>
      <c r="S19" s="10">
        <f t="shared" si="6"/>
        <v>0</v>
      </c>
      <c r="T19" s="10">
        <v>0</v>
      </c>
      <c r="U19" s="10">
        <v>0</v>
      </c>
      <c r="V19" s="11">
        <v>0</v>
      </c>
      <c r="W19" s="133">
        <f t="shared" si="2"/>
        <v>72</v>
      </c>
      <c r="X19" s="160">
        <f>S19+S20+S21</f>
        <v>4200</v>
      </c>
      <c r="Y19" s="159">
        <f>(RANK(X19,$X$4:$X$66,0)+(RANK(X19,$X$4:$X$66,0)+(COUNTIF($X$4:$X$66,X19)-1)))/2</f>
        <v>12</v>
      </c>
      <c r="Z19" s="134">
        <f t="shared" si="7"/>
        <v>128.5</v>
      </c>
      <c r="AA19" s="130">
        <f t="shared" si="3"/>
        <v>73</v>
      </c>
      <c r="AB19" s="173">
        <f t="shared" ref="AB19" si="17">P19+Y19</f>
        <v>18</v>
      </c>
      <c r="AC19" s="144">
        <f>RANK(AB19,$AB$4:$AB$66,1)</f>
        <v>7</v>
      </c>
      <c r="AD19" s="138">
        <f t="shared" si="8"/>
        <v>128.49985000000001</v>
      </c>
      <c r="AE19" s="136">
        <f t="shared" si="9"/>
        <v>150</v>
      </c>
      <c r="AF19" s="135">
        <f t="shared" si="10"/>
        <v>73</v>
      </c>
      <c r="AG19" s="139">
        <f t="shared" si="11"/>
        <v>4</v>
      </c>
    </row>
    <row r="20" spans="1:33" ht="32.25" thickBot="1" x14ac:dyDescent="0.25">
      <c r="A20" s="122">
        <v>17</v>
      </c>
      <c r="B20" s="182"/>
      <c r="C20" s="39" t="s">
        <v>22</v>
      </c>
      <c r="D20" s="32"/>
      <c r="E20" s="12"/>
      <c r="F20" s="12">
        <v>1984</v>
      </c>
      <c r="G20" s="14">
        <f t="shared" si="12"/>
        <v>17</v>
      </c>
      <c r="H20" s="96">
        <f t="shared" si="4"/>
        <v>2</v>
      </c>
      <c r="I20" s="13">
        <v>2920</v>
      </c>
      <c r="J20" s="20">
        <f t="shared" si="0"/>
        <v>2920</v>
      </c>
      <c r="K20" s="13">
        <v>2</v>
      </c>
      <c r="L20" s="13">
        <v>0</v>
      </c>
      <c r="M20" s="14">
        <v>0</v>
      </c>
      <c r="N20" s="132">
        <f t="shared" si="1"/>
        <v>8</v>
      </c>
      <c r="O20" s="161"/>
      <c r="P20" s="159"/>
      <c r="Q20" s="79">
        <f t="shared" si="5"/>
        <v>2</v>
      </c>
      <c r="R20" s="13">
        <v>2920</v>
      </c>
      <c r="S20" s="13">
        <f t="shared" si="6"/>
        <v>2920</v>
      </c>
      <c r="T20" s="13">
        <v>2</v>
      </c>
      <c r="U20" s="13">
        <v>0</v>
      </c>
      <c r="V20" s="14">
        <v>0</v>
      </c>
      <c r="W20" s="133">
        <f t="shared" si="2"/>
        <v>15</v>
      </c>
      <c r="X20" s="161"/>
      <c r="Y20" s="159"/>
      <c r="Z20" s="134">
        <f t="shared" si="7"/>
        <v>23</v>
      </c>
      <c r="AA20" s="130">
        <f t="shared" si="3"/>
        <v>6</v>
      </c>
      <c r="AB20" s="174"/>
      <c r="AC20" s="144"/>
      <c r="AD20" s="138">
        <f t="shared" si="8"/>
        <v>23</v>
      </c>
      <c r="AE20" s="136">
        <f t="shared" si="9"/>
        <v>5840</v>
      </c>
      <c r="AF20" s="135">
        <f t="shared" si="10"/>
        <v>6</v>
      </c>
      <c r="AG20" s="139">
        <f t="shared" si="11"/>
        <v>1</v>
      </c>
    </row>
    <row r="21" spans="1:33" ht="32.25" thickBot="1" x14ac:dyDescent="0.25">
      <c r="A21" s="122">
        <v>18</v>
      </c>
      <c r="B21" s="183"/>
      <c r="C21" s="59" t="s">
        <v>23</v>
      </c>
      <c r="D21" s="34"/>
      <c r="E21" s="15"/>
      <c r="F21" s="15">
        <v>1978</v>
      </c>
      <c r="G21" s="77">
        <f t="shared" si="12"/>
        <v>18</v>
      </c>
      <c r="H21" s="100">
        <f t="shared" si="4"/>
        <v>1</v>
      </c>
      <c r="I21" s="16">
        <v>1280</v>
      </c>
      <c r="J21" s="101">
        <f t="shared" si="0"/>
        <v>1280</v>
      </c>
      <c r="K21" s="16">
        <v>1</v>
      </c>
      <c r="L21" s="16">
        <v>0</v>
      </c>
      <c r="M21" s="77">
        <v>0</v>
      </c>
      <c r="N21" s="132">
        <f t="shared" si="1"/>
        <v>30</v>
      </c>
      <c r="O21" s="162"/>
      <c r="P21" s="159"/>
      <c r="Q21" s="86">
        <f t="shared" si="5"/>
        <v>1</v>
      </c>
      <c r="R21" s="16">
        <v>1280</v>
      </c>
      <c r="S21" s="16">
        <f t="shared" si="6"/>
        <v>1280</v>
      </c>
      <c r="T21" s="16">
        <v>1</v>
      </c>
      <c r="U21" s="16">
        <v>0</v>
      </c>
      <c r="V21" s="77">
        <v>0</v>
      </c>
      <c r="W21" s="133">
        <f t="shared" si="2"/>
        <v>29</v>
      </c>
      <c r="X21" s="162"/>
      <c r="Y21" s="159"/>
      <c r="Z21" s="134">
        <f t="shared" si="7"/>
        <v>59</v>
      </c>
      <c r="AA21" s="130">
        <f t="shared" si="3"/>
        <v>20</v>
      </c>
      <c r="AB21" s="175"/>
      <c r="AC21" s="144"/>
      <c r="AD21" s="138">
        <f t="shared" si="8"/>
        <v>59</v>
      </c>
      <c r="AE21" s="136">
        <f t="shared" si="9"/>
        <v>2560</v>
      </c>
      <c r="AF21" s="135">
        <f t="shared" si="10"/>
        <v>20</v>
      </c>
      <c r="AG21" s="139">
        <f t="shared" si="11"/>
        <v>1</v>
      </c>
    </row>
    <row r="22" spans="1:33" ht="32.25" thickBot="1" x14ac:dyDescent="0.25">
      <c r="A22" s="122">
        <v>19</v>
      </c>
      <c r="B22" s="184" t="s">
        <v>58</v>
      </c>
      <c r="C22" s="114" t="s">
        <v>109</v>
      </c>
      <c r="D22" s="25"/>
      <c r="E22" s="1"/>
      <c r="F22" s="1">
        <v>1964</v>
      </c>
      <c r="G22" s="3">
        <f t="shared" si="12"/>
        <v>19</v>
      </c>
      <c r="H22" s="92">
        <f t="shared" si="4"/>
        <v>3</v>
      </c>
      <c r="I22" s="2">
        <v>2860</v>
      </c>
      <c r="J22" s="2">
        <f t="shared" si="0"/>
        <v>2860</v>
      </c>
      <c r="K22" s="2">
        <v>1</v>
      </c>
      <c r="L22" s="2">
        <v>0</v>
      </c>
      <c r="M22" s="3">
        <v>2</v>
      </c>
      <c r="N22" s="132">
        <f t="shared" si="1"/>
        <v>9</v>
      </c>
      <c r="O22" s="169">
        <f>J22+J23+J24</f>
        <v>3960</v>
      </c>
      <c r="P22" s="159">
        <f>(RANK(O22,$O$4:$O$66,0)+(RANK(O22,$O$4:$O$66,0)+(COUNTIF($O$4:$O$66,O22)-1)))/2</f>
        <v>8</v>
      </c>
      <c r="Q22" s="82">
        <f t="shared" si="5"/>
        <v>3</v>
      </c>
      <c r="R22" s="2">
        <v>2860</v>
      </c>
      <c r="S22" s="2">
        <f t="shared" si="6"/>
        <v>2860</v>
      </c>
      <c r="T22" s="2">
        <v>1</v>
      </c>
      <c r="U22" s="2">
        <v>0</v>
      </c>
      <c r="V22" s="3">
        <v>2</v>
      </c>
      <c r="W22" s="133">
        <f t="shared" si="2"/>
        <v>16</v>
      </c>
      <c r="X22" s="169">
        <f>S22+S23+S24</f>
        <v>5700</v>
      </c>
      <c r="Y22" s="159">
        <f>(RANK(X22,$X$4:$X$66,0)+(RANK(X22,$X$4:$X$66,0)+(COUNTIF($X$4:$X$66,X22)-1)))/2</f>
        <v>9</v>
      </c>
      <c r="Z22" s="134">
        <f t="shared" si="7"/>
        <v>25</v>
      </c>
      <c r="AA22" s="130">
        <f t="shared" si="3"/>
        <v>7</v>
      </c>
      <c r="AB22" s="173">
        <f t="shared" ref="AB22" si="18">P22+Y22</f>
        <v>17</v>
      </c>
      <c r="AC22" s="144">
        <f>RANK(AB22,$AB$4:$AB$66,1)</f>
        <v>5</v>
      </c>
      <c r="AD22" s="138">
        <f t="shared" si="8"/>
        <v>25</v>
      </c>
      <c r="AE22" s="136">
        <f t="shared" si="9"/>
        <v>5720</v>
      </c>
      <c r="AF22" s="135">
        <f t="shared" si="10"/>
        <v>7</v>
      </c>
      <c r="AG22" s="139">
        <f t="shared" si="11"/>
        <v>1</v>
      </c>
    </row>
    <row r="23" spans="1:33" ht="48" thickBot="1" x14ac:dyDescent="0.25">
      <c r="A23" s="122">
        <v>20</v>
      </c>
      <c r="B23" s="185"/>
      <c r="C23" s="38" t="s">
        <v>59</v>
      </c>
      <c r="D23" s="27"/>
      <c r="E23" s="4"/>
      <c r="F23" s="4">
        <v>1969</v>
      </c>
      <c r="G23" s="6">
        <f t="shared" si="12"/>
        <v>20</v>
      </c>
      <c r="H23" s="92">
        <f t="shared" si="4"/>
        <v>0</v>
      </c>
      <c r="I23" s="5">
        <v>0</v>
      </c>
      <c r="J23" s="2">
        <f t="shared" si="0"/>
        <v>0</v>
      </c>
      <c r="K23" s="5">
        <v>0</v>
      </c>
      <c r="L23" s="5">
        <v>0</v>
      </c>
      <c r="M23" s="6">
        <v>0</v>
      </c>
      <c r="N23" s="132">
        <f t="shared" si="1"/>
        <v>74</v>
      </c>
      <c r="O23" s="167"/>
      <c r="P23" s="159"/>
      <c r="Q23" s="83">
        <f t="shared" si="5"/>
        <v>5</v>
      </c>
      <c r="R23" s="5">
        <v>1740</v>
      </c>
      <c r="S23" s="5">
        <f t="shared" si="6"/>
        <v>1740</v>
      </c>
      <c r="T23" s="5">
        <v>0</v>
      </c>
      <c r="U23" s="5">
        <v>5</v>
      </c>
      <c r="V23" s="6">
        <v>0</v>
      </c>
      <c r="W23" s="133">
        <f t="shared" si="2"/>
        <v>21.5</v>
      </c>
      <c r="X23" s="167"/>
      <c r="Y23" s="159"/>
      <c r="Z23" s="134">
        <f t="shared" si="7"/>
        <v>95.5</v>
      </c>
      <c r="AA23" s="130">
        <f t="shared" si="3"/>
        <v>51</v>
      </c>
      <c r="AB23" s="174"/>
      <c r="AC23" s="144"/>
      <c r="AD23" s="138">
        <f t="shared" si="8"/>
        <v>95.498260000000002</v>
      </c>
      <c r="AE23" s="136">
        <f t="shared" si="9"/>
        <v>1740</v>
      </c>
      <c r="AF23" s="135">
        <f t="shared" si="10"/>
        <v>51</v>
      </c>
      <c r="AG23" s="139">
        <f t="shared" si="11"/>
        <v>1</v>
      </c>
    </row>
    <row r="24" spans="1:33" ht="32.25" thickBot="1" x14ac:dyDescent="0.25">
      <c r="A24" s="122">
        <v>21</v>
      </c>
      <c r="B24" s="186"/>
      <c r="C24" s="60" t="s">
        <v>27</v>
      </c>
      <c r="D24" s="37"/>
      <c r="E24" s="17"/>
      <c r="F24" s="17">
        <v>1982</v>
      </c>
      <c r="G24" s="19">
        <f t="shared" si="12"/>
        <v>21</v>
      </c>
      <c r="H24" s="98">
        <f t="shared" si="4"/>
        <v>2</v>
      </c>
      <c r="I24" s="18">
        <v>1100</v>
      </c>
      <c r="J24" s="99">
        <f t="shared" si="0"/>
        <v>1100</v>
      </c>
      <c r="K24" s="18">
        <v>1</v>
      </c>
      <c r="L24" s="18">
        <v>0</v>
      </c>
      <c r="M24" s="19">
        <v>1</v>
      </c>
      <c r="N24" s="132">
        <f t="shared" si="1"/>
        <v>35</v>
      </c>
      <c r="O24" s="170"/>
      <c r="P24" s="159"/>
      <c r="Q24" s="87">
        <f t="shared" si="5"/>
        <v>1</v>
      </c>
      <c r="R24" s="18">
        <v>1100</v>
      </c>
      <c r="S24" s="18">
        <f t="shared" si="6"/>
        <v>1100</v>
      </c>
      <c r="T24" s="18">
        <v>0</v>
      </c>
      <c r="U24" s="18">
        <v>0</v>
      </c>
      <c r="V24" s="19">
        <v>1</v>
      </c>
      <c r="W24" s="133">
        <f t="shared" si="2"/>
        <v>35</v>
      </c>
      <c r="X24" s="170"/>
      <c r="Y24" s="159"/>
      <c r="Z24" s="134">
        <f t="shared" si="7"/>
        <v>70</v>
      </c>
      <c r="AA24" s="130">
        <f t="shared" si="3"/>
        <v>26</v>
      </c>
      <c r="AB24" s="175"/>
      <c r="AC24" s="144"/>
      <c r="AD24" s="138">
        <f t="shared" si="8"/>
        <v>69.999999989000003</v>
      </c>
      <c r="AE24" s="136">
        <f t="shared" si="9"/>
        <v>2200</v>
      </c>
      <c r="AF24" s="135">
        <f t="shared" si="10"/>
        <v>26</v>
      </c>
      <c r="AG24" s="139">
        <f t="shared" si="11"/>
        <v>1</v>
      </c>
    </row>
    <row r="25" spans="1:33" ht="32.25" thickBot="1" x14ac:dyDescent="0.25">
      <c r="A25" s="122"/>
      <c r="B25" s="181" t="s">
        <v>64</v>
      </c>
      <c r="C25" s="58" t="s">
        <v>65</v>
      </c>
      <c r="D25" s="30"/>
      <c r="E25" s="9"/>
      <c r="F25" s="9">
        <v>1975</v>
      </c>
      <c r="G25" s="11">
        <f t="shared" si="12"/>
        <v>22</v>
      </c>
      <c r="H25" s="93">
        <f t="shared" si="4"/>
        <v>0</v>
      </c>
      <c r="I25" s="10">
        <v>0</v>
      </c>
      <c r="J25" s="10">
        <f t="shared" si="0"/>
        <v>0</v>
      </c>
      <c r="K25" s="10">
        <v>0</v>
      </c>
      <c r="L25" s="10">
        <v>0</v>
      </c>
      <c r="M25" s="11">
        <v>0</v>
      </c>
      <c r="N25" s="132">
        <f t="shared" si="1"/>
        <v>74</v>
      </c>
      <c r="O25" s="160">
        <f>J25+J26+J27</f>
        <v>3060</v>
      </c>
      <c r="P25" s="159">
        <f>(RANK(O25,$O$4:$O$66,0)+(RANK(O25,$O$4:$O$66,0)+(COUNTIF($O$4:$O$66,O25)-1)))/2</f>
        <v>11</v>
      </c>
      <c r="Q25" s="85">
        <f t="shared" si="5"/>
        <v>2</v>
      </c>
      <c r="R25" s="10">
        <v>3250</v>
      </c>
      <c r="S25" s="10">
        <f t="shared" si="6"/>
        <v>3250</v>
      </c>
      <c r="T25" s="10">
        <v>2</v>
      </c>
      <c r="U25" s="10">
        <v>0</v>
      </c>
      <c r="V25" s="11">
        <v>0</v>
      </c>
      <c r="W25" s="133">
        <f t="shared" si="2"/>
        <v>14</v>
      </c>
      <c r="X25" s="160">
        <f>S25+S26+S27</f>
        <v>6310</v>
      </c>
      <c r="Y25" s="159">
        <f>(RANK(X25,$X$4:$X$66,0)+(RANK(X25,$X$4:$X$66,0)+(COUNTIF($X$4:$X$66,X25)-1)))/2</f>
        <v>6</v>
      </c>
      <c r="Z25" s="134">
        <f t="shared" si="7"/>
        <v>88</v>
      </c>
      <c r="AA25" s="130">
        <f t="shared" si="3"/>
        <v>44</v>
      </c>
      <c r="AB25" s="173">
        <f t="shared" ref="AB25" si="19">P25+Y25</f>
        <v>17</v>
      </c>
      <c r="AC25" s="144">
        <f>RANK(AB25,$AB$4:$AB$66,1)</f>
        <v>5</v>
      </c>
      <c r="AD25" s="138">
        <f t="shared" si="8"/>
        <v>88</v>
      </c>
      <c r="AE25" s="136">
        <f t="shared" si="9"/>
        <v>3250</v>
      </c>
      <c r="AF25" s="135">
        <f t="shared" si="10"/>
        <v>44</v>
      </c>
      <c r="AG25" s="139">
        <f t="shared" si="11"/>
        <v>1</v>
      </c>
    </row>
    <row r="26" spans="1:33" ht="32.25" thickBot="1" x14ac:dyDescent="0.25">
      <c r="A26" s="122">
        <v>23</v>
      </c>
      <c r="B26" s="182"/>
      <c r="C26" s="39" t="s">
        <v>66</v>
      </c>
      <c r="D26" s="32"/>
      <c r="E26" s="12"/>
      <c r="F26" s="12">
        <v>1981</v>
      </c>
      <c r="G26" s="14">
        <f t="shared" si="12"/>
        <v>23</v>
      </c>
      <c r="H26" s="96">
        <f t="shared" si="4"/>
        <v>1</v>
      </c>
      <c r="I26" s="13">
        <v>1320</v>
      </c>
      <c r="J26" s="20">
        <f t="shared" si="0"/>
        <v>1320</v>
      </c>
      <c r="K26" s="13">
        <v>1</v>
      </c>
      <c r="L26" s="13">
        <v>0</v>
      </c>
      <c r="M26" s="14">
        <v>0</v>
      </c>
      <c r="N26" s="132">
        <f t="shared" si="1"/>
        <v>29</v>
      </c>
      <c r="O26" s="161"/>
      <c r="P26" s="159"/>
      <c r="Q26" s="79">
        <f t="shared" si="5"/>
        <v>1</v>
      </c>
      <c r="R26" s="13">
        <v>1320</v>
      </c>
      <c r="S26" s="13">
        <f t="shared" si="6"/>
        <v>1320</v>
      </c>
      <c r="T26" s="13">
        <v>1</v>
      </c>
      <c r="U26" s="13">
        <v>0</v>
      </c>
      <c r="V26" s="14">
        <v>0</v>
      </c>
      <c r="W26" s="133">
        <f t="shared" si="2"/>
        <v>28</v>
      </c>
      <c r="X26" s="161"/>
      <c r="Y26" s="159"/>
      <c r="Z26" s="134">
        <f t="shared" si="7"/>
        <v>57</v>
      </c>
      <c r="AA26" s="130">
        <f t="shared" si="3"/>
        <v>19</v>
      </c>
      <c r="AB26" s="174"/>
      <c r="AC26" s="144"/>
      <c r="AD26" s="138">
        <f t="shared" si="8"/>
        <v>57</v>
      </c>
      <c r="AE26" s="136">
        <f t="shared" si="9"/>
        <v>2640</v>
      </c>
      <c r="AF26" s="135">
        <f t="shared" si="10"/>
        <v>19</v>
      </c>
      <c r="AG26" s="139">
        <f t="shared" si="11"/>
        <v>1</v>
      </c>
    </row>
    <row r="27" spans="1:33" ht="32.25" thickBot="1" x14ac:dyDescent="0.25">
      <c r="A27" s="122">
        <v>24</v>
      </c>
      <c r="B27" s="183"/>
      <c r="C27" s="59" t="s">
        <v>67</v>
      </c>
      <c r="D27" s="34"/>
      <c r="E27" s="15"/>
      <c r="F27" s="15">
        <v>1978</v>
      </c>
      <c r="G27" s="77">
        <f t="shared" si="12"/>
        <v>24</v>
      </c>
      <c r="H27" s="100">
        <f t="shared" si="4"/>
        <v>1</v>
      </c>
      <c r="I27" s="16">
        <v>1740</v>
      </c>
      <c r="J27" s="101">
        <f t="shared" si="0"/>
        <v>1740</v>
      </c>
      <c r="K27" s="16">
        <v>1</v>
      </c>
      <c r="L27" s="16">
        <v>0</v>
      </c>
      <c r="M27" s="77">
        <v>0</v>
      </c>
      <c r="N27" s="132">
        <f t="shared" si="1"/>
        <v>19</v>
      </c>
      <c r="O27" s="162"/>
      <c r="P27" s="159"/>
      <c r="Q27" s="86">
        <f t="shared" si="5"/>
        <v>1</v>
      </c>
      <c r="R27" s="16">
        <v>1740</v>
      </c>
      <c r="S27" s="16">
        <f t="shared" si="6"/>
        <v>1740</v>
      </c>
      <c r="T27" s="16">
        <v>1</v>
      </c>
      <c r="U27" s="16">
        <v>0</v>
      </c>
      <c r="V27" s="77">
        <v>0</v>
      </c>
      <c r="W27" s="133">
        <f t="shared" si="2"/>
        <v>21.5</v>
      </c>
      <c r="X27" s="162"/>
      <c r="Y27" s="159"/>
      <c r="Z27" s="134">
        <f t="shared" si="7"/>
        <v>40.5</v>
      </c>
      <c r="AA27" s="130">
        <f t="shared" si="3"/>
        <v>12</v>
      </c>
      <c r="AB27" s="175"/>
      <c r="AC27" s="144"/>
      <c r="AD27" s="138">
        <f t="shared" si="8"/>
        <v>40.5</v>
      </c>
      <c r="AE27" s="136">
        <f t="shared" si="9"/>
        <v>3480</v>
      </c>
      <c r="AF27" s="135">
        <f t="shared" si="10"/>
        <v>12</v>
      </c>
      <c r="AG27" s="139">
        <f t="shared" si="11"/>
        <v>1</v>
      </c>
    </row>
    <row r="28" spans="1:33" ht="32.25" thickBot="1" x14ac:dyDescent="0.25">
      <c r="A28" s="122">
        <v>25</v>
      </c>
      <c r="B28" s="184" t="s">
        <v>50</v>
      </c>
      <c r="C28" s="40" t="s">
        <v>16</v>
      </c>
      <c r="D28" s="25"/>
      <c r="E28" s="1"/>
      <c r="F28" s="1">
        <v>1975</v>
      </c>
      <c r="G28" s="3">
        <f t="shared" si="12"/>
        <v>25</v>
      </c>
      <c r="H28" s="92">
        <f t="shared" si="4"/>
        <v>3</v>
      </c>
      <c r="I28" s="2">
        <v>660</v>
      </c>
      <c r="J28" s="2">
        <f t="shared" si="0"/>
        <v>660</v>
      </c>
      <c r="K28" s="2">
        <v>0</v>
      </c>
      <c r="L28" s="2">
        <v>0</v>
      </c>
      <c r="M28" s="3">
        <v>3</v>
      </c>
      <c r="N28" s="132">
        <f t="shared" si="1"/>
        <v>40</v>
      </c>
      <c r="O28" s="169">
        <f>J28+J29+J30</f>
        <v>2060</v>
      </c>
      <c r="P28" s="159">
        <f>(RANK(O28,$O$4:$O$66,0)+(RANK(O28,$O$4:$O$66,0)+(COUNTIF($O$4:$O$66,O28)-1)))/2</f>
        <v>14</v>
      </c>
      <c r="Q28" s="82">
        <f t="shared" si="5"/>
        <v>3</v>
      </c>
      <c r="R28" s="2">
        <v>660</v>
      </c>
      <c r="S28" s="2">
        <f t="shared" si="6"/>
        <v>660</v>
      </c>
      <c r="T28" s="2">
        <v>0</v>
      </c>
      <c r="U28" s="2">
        <v>0</v>
      </c>
      <c r="V28" s="3">
        <v>3</v>
      </c>
      <c r="W28" s="133">
        <f t="shared" si="2"/>
        <v>40</v>
      </c>
      <c r="X28" s="169">
        <f>S28+S29+S30</f>
        <v>2060</v>
      </c>
      <c r="Y28" s="159">
        <f>(RANK(X28,$X$4:$X$66,0)+(RANK(X28,$X$4:$X$66,0)+(COUNTIF($X$4:$X$66,X28)-1)))/2</f>
        <v>15.5</v>
      </c>
      <c r="Z28" s="134">
        <f t="shared" si="7"/>
        <v>80</v>
      </c>
      <c r="AA28" s="130">
        <f t="shared" si="3"/>
        <v>34</v>
      </c>
      <c r="AB28" s="173">
        <f t="shared" ref="AB28" si="20">P28+Y28</f>
        <v>29.5</v>
      </c>
      <c r="AC28" s="144">
        <f>RANK(AB28,$AB$4:$AB$66,1)</f>
        <v>17</v>
      </c>
      <c r="AD28" s="138">
        <f t="shared" si="8"/>
        <v>79.998679999999993</v>
      </c>
      <c r="AE28" s="136">
        <f t="shared" si="9"/>
        <v>1320</v>
      </c>
      <c r="AF28" s="135">
        <f t="shared" si="10"/>
        <v>35</v>
      </c>
      <c r="AG28" s="139">
        <f t="shared" si="11"/>
        <v>1</v>
      </c>
    </row>
    <row r="29" spans="1:33" ht="32.25" thickBot="1" x14ac:dyDescent="0.25">
      <c r="A29" s="122">
        <v>26</v>
      </c>
      <c r="B29" s="185"/>
      <c r="C29" s="38" t="s">
        <v>51</v>
      </c>
      <c r="D29" s="27"/>
      <c r="E29" s="4"/>
      <c r="F29" s="4">
        <v>1968</v>
      </c>
      <c r="G29" s="6">
        <f t="shared" si="12"/>
        <v>26</v>
      </c>
      <c r="H29" s="92">
        <f t="shared" si="4"/>
        <v>1</v>
      </c>
      <c r="I29" s="5">
        <v>480</v>
      </c>
      <c r="J29" s="2">
        <f t="shared" si="0"/>
        <v>480</v>
      </c>
      <c r="K29" s="5">
        <v>0</v>
      </c>
      <c r="L29" s="5">
        <v>0</v>
      </c>
      <c r="M29" s="6">
        <v>1</v>
      </c>
      <c r="N29" s="132">
        <f t="shared" si="1"/>
        <v>44</v>
      </c>
      <c r="O29" s="167"/>
      <c r="P29" s="159"/>
      <c r="Q29" s="83">
        <f t="shared" si="5"/>
        <v>1</v>
      </c>
      <c r="R29" s="5">
        <v>480</v>
      </c>
      <c r="S29" s="5">
        <f t="shared" si="6"/>
        <v>480</v>
      </c>
      <c r="T29" s="5">
        <v>0</v>
      </c>
      <c r="U29" s="5">
        <v>0</v>
      </c>
      <c r="V29" s="6">
        <v>1</v>
      </c>
      <c r="W29" s="133">
        <f t="shared" si="2"/>
        <v>43</v>
      </c>
      <c r="X29" s="167"/>
      <c r="Y29" s="159"/>
      <c r="Z29" s="134">
        <f t="shared" si="7"/>
        <v>87</v>
      </c>
      <c r="AA29" s="130">
        <f t="shared" si="3"/>
        <v>43</v>
      </c>
      <c r="AB29" s="174"/>
      <c r="AC29" s="144"/>
      <c r="AD29" s="138">
        <f t="shared" si="8"/>
        <v>87</v>
      </c>
      <c r="AE29" s="136">
        <f t="shared" si="9"/>
        <v>960</v>
      </c>
      <c r="AF29" s="135">
        <f t="shared" si="10"/>
        <v>43</v>
      </c>
      <c r="AG29" s="139">
        <f t="shared" si="11"/>
        <v>1</v>
      </c>
    </row>
    <row r="30" spans="1:33" ht="32.25" thickBot="1" x14ac:dyDescent="0.25">
      <c r="A30" s="122">
        <v>27</v>
      </c>
      <c r="B30" s="186"/>
      <c r="C30" s="60" t="s">
        <v>41</v>
      </c>
      <c r="D30" s="37"/>
      <c r="E30" s="17"/>
      <c r="F30" s="17">
        <v>1956</v>
      </c>
      <c r="G30" s="19">
        <f t="shared" si="12"/>
        <v>27</v>
      </c>
      <c r="H30" s="98">
        <f t="shared" si="4"/>
        <v>1</v>
      </c>
      <c r="I30" s="18">
        <v>920</v>
      </c>
      <c r="J30" s="99">
        <f t="shared" si="0"/>
        <v>920</v>
      </c>
      <c r="K30" s="18">
        <v>1</v>
      </c>
      <c r="L30" s="18">
        <v>0</v>
      </c>
      <c r="M30" s="19">
        <v>0</v>
      </c>
      <c r="N30" s="132">
        <f t="shared" si="1"/>
        <v>38</v>
      </c>
      <c r="O30" s="170"/>
      <c r="P30" s="159"/>
      <c r="Q30" s="87">
        <f t="shared" si="5"/>
        <v>1</v>
      </c>
      <c r="R30" s="18">
        <v>920</v>
      </c>
      <c r="S30" s="18">
        <f t="shared" si="6"/>
        <v>920</v>
      </c>
      <c r="T30" s="18">
        <v>1</v>
      </c>
      <c r="U30" s="18">
        <v>0</v>
      </c>
      <c r="V30" s="19">
        <v>0</v>
      </c>
      <c r="W30" s="133">
        <f t="shared" si="2"/>
        <v>38</v>
      </c>
      <c r="X30" s="170"/>
      <c r="Y30" s="159"/>
      <c r="Z30" s="134">
        <f t="shared" si="7"/>
        <v>76</v>
      </c>
      <c r="AA30" s="130">
        <f t="shared" si="3"/>
        <v>31</v>
      </c>
      <c r="AB30" s="175"/>
      <c r="AC30" s="144"/>
      <c r="AD30" s="138">
        <f t="shared" si="8"/>
        <v>76</v>
      </c>
      <c r="AE30" s="136">
        <f t="shared" si="9"/>
        <v>1840</v>
      </c>
      <c r="AF30" s="135">
        <f t="shared" si="10"/>
        <v>31</v>
      </c>
      <c r="AG30" s="139">
        <f t="shared" si="11"/>
        <v>1</v>
      </c>
    </row>
    <row r="31" spans="1:33" ht="32.25" thickBot="1" x14ac:dyDescent="0.25">
      <c r="A31" s="122">
        <v>28</v>
      </c>
      <c r="B31" s="181" t="s">
        <v>79</v>
      </c>
      <c r="C31" s="58" t="s">
        <v>80</v>
      </c>
      <c r="D31" s="30"/>
      <c r="E31" s="29"/>
      <c r="F31" s="9">
        <v>1983</v>
      </c>
      <c r="G31" s="11">
        <f t="shared" si="12"/>
        <v>28</v>
      </c>
      <c r="H31" s="93">
        <f t="shared" si="4"/>
        <v>2</v>
      </c>
      <c r="I31" s="10">
        <v>2080</v>
      </c>
      <c r="J31" s="10">
        <f t="shared" si="0"/>
        <v>2080</v>
      </c>
      <c r="K31" s="10">
        <v>2</v>
      </c>
      <c r="L31" s="10">
        <v>0</v>
      </c>
      <c r="M31" s="11">
        <v>0</v>
      </c>
      <c r="N31" s="132">
        <f t="shared" si="1"/>
        <v>15</v>
      </c>
      <c r="O31" s="160">
        <f>J31+J32+J33</f>
        <v>4100</v>
      </c>
      <c r="P31" s="159">
        <f>(RANK(O31,$O$4:$O$66,0)+(RANK(O31,$O$4:$O$66,0)+(COUNTIF($O$4:$O$66,O31)-1)))/2</f>
        <v>7</v>
      </c>
      <c r="Q31" s="85">
        <f t="shared" si="5"/>
        <v>2</v>
      </c>
      <c r="R31" s="10">
        <v>2080</v>
      </c>
      <c r="S31" s="10">
        <f t="shared" si="6"/>
        <v>2080</v>
      </c>
      <c r="T31" s="10">
        <v>2</v>
      </c>
      <c r="U31" s="10">
        <v>0</v>
      </c>
      <c r="V31" s="11">
        <v>0</v>
      </c>
      <c r="W31" s="133">
        <f t="shared" si="2"/>
        <v>18</v>
      </c>
      <c r="X31" s="160">
        <f>S31+S32+S33</f>
        <v>2080</v>
      </c>
      <c r="Y31" s="159">
        <f>(RANK(X31,$X$4:$X$66,0)+(RANK(X31,$X$4:$X$66,0)+(COUNTIF($X$4:$X$66,X31)-1)))/2</f>
        <v>14</v>
      </c>
      <c r="Z31" s="134">
        <f t="shared" si="7"/>
        <v>33</v>
      </c>
      <c r="AA31" s="130">
        <f t="shared" si="3"/>
        <v>8</v>
      </c>
      <c r="AB31" s="173">
        <f t="shared" ref="AB31" si="21">P31+Y31</f>
        <v>21</v>
      </c>
      <c r="AC31" s="144">
        <f>RANK(AB31,$AB$4:$AB$66,1)</f>
        <v>9</v>
      </c>
      <c r="AD31" s="138">
        <f t="shared" si="8"/>
        <v>33</v>
      </c>
      <c r="AE31" s="136">
        <f t="shared" si="9"/>
        <v>4160</v>
      </c>
      <c r="AF31" s="135">
        <f t="shared" si="10"/>
        <v>8</v>
      </c>
      <c r="AG31" s="139">
        <f t="shared" si="11"/>
        <v>1</v>
      </c>
    </row>
    <row r="32" spans="1:33" ht="32.25" thickBot="1" x14ac:dyDescent="0.25">
      <c r="A32" s="122">
        <v>29</v>
      </c>
      <c r="B32" s="182"/>
      <c r="C32" s="39" t="s">
        <v>81</v>
      </c>
      <c r="D32" s="32"/>
      <c r="E32" s="31"/>
      <c r="F32" s="12">
        <v>1975</v>
      </c>
      <c r="G32" s="14">
        <f t="shared" si="12"/>
        <v>29</v>
      </c>
      <c r="H32" s="96">
        <f t="shared" si="4"/>
        <v>1</v>
      </c>
      <c r="I32" s="13">
        <v>1520</v>
      </c>
      <c r="J32" s="20">
        <f t="shared" si="0"/>
        <v>1520</v>
      </c>
      <c r="K32" s="13">
        <v>0</v>
      </c>
      <c r="L32" s="13">
        <v>0</v>
      </c>
      <c r="M32" s="14">
        <v>1</v>
      </c>
      <c r="N32" s="132">
        <f t="shared" si="1"/>
        <v>23.5</v>
      </c>
      <c r="O32" s="161"/>
      <c r="P32" s="159"/>
      <c r="Q32" s="79">
        <f t="shared" si="5"/>
        <v>0</v>
      </c>
      <c r="R32" s="13">
        <v>0</v>
      </c>
      <c r="S32" s="13">
        <f t="shared" si="6"/>
        <v>0</v>
      </c>
      <c r="T32" s="13">
        <v>0</v>
      </c>
      <c r="U32" s="13">
        <v>0</v>
      </c>
      <c r="V32" s="14">
        <v>0</v>
      </c>
      <c r="W32" s="133">
        <f t="shared" si="2"/>
        <v>72</v>
      </c>
      <c r="X32" s="161"/>
      <c r="Y32" s="159"/>
      <c r="Z32" s="134">
        <f t="shared" si="7"/>
        <v>95.5</v>
      </c>
      <c r="AA32" s="130">
        <f t="shared" si="3"/>
        <v>51</v>
      </c>
      <c r="AB32" s="174"/>
      <c r="AC32" s="144"/>
      <c r="AD32" s="138">
        <f t="shared" si="8"/>
        <v>95.498480000000001</v>
      </c>
      <c r="AE32" s="136">
        <f t="shared" si="9"/>
        <v>1520</v>
      </c>
      <c r="AF32" s="135">
        <f t="shared" si="10"/>
        <v>52</v>
      </c>
      <c r="AG32" s="139">
        <f t="shared" si="11"/>
        <v>3</v>
      </c>
    </row>
    <row r="33" spans="1:33" ht="32.25" thickBot="1" x14ac:dyDescent="0.25">
      <c r="A33" s="122">
        <v>30</v>
      </c>
      <c r="B33" s="183"/>
      <c r="C33" s="59" t="s">
        <v>82</v>
      </c>
      <c r="D33" s="34"/>
      <c r="E33" s="33"/>
      <c r="F33" s="15">
        <v>1970</v>
      </c>
      <c r="G33" s="77">
        <f t="shared" si="12"/>
        <v>30</v>
      </c>
      <c r="H33" s="100">
        <f t="shared" si="4"/>
        <v>2</v>
      </c>
      <c r="I33" s="16">
        <v>500</v>
      </c>
      <c r="J33" s="101">
        <f t="shared" si="0"/>
        <v>500</v>
      </c>
      <c r="K33" s="16">
        <v>2</v>
      </c>
      <c r="L33" s="16">
        <v>0</v>
      </c>
      <c r="M33" s="77">
        <v>0</v>
      </c>
      <c r="N33" s="132">
        <f t="shared" si="1"/>
        <v>43</v>
      </c>
      <c r="O33" s="162"/>
      <c r="P33" s="159"/>
      <c r="Q33" s="86">
        <f t="shared" si="5"/>
        <v>0</v>
      </c>
      <c r="R33" s="16">
        <v>0</v>
      </c>
      <c r="S33" s="16">
        <f t="shared" si="6"/>
        <v>0</v>
      </c>
      <c r="T33" s="16">
        <v>0</v>
      </c>
      <c r="U33" s="16">
        <v>0</v>
      </c>
      <c r="V33" s="77">
        <v>0</v>
      </c>
      <c r="W33" s="133">
        <f t="shared" si="2"/>
        <v>72</v>
      </c>
      <c r="X33" s="162"/>
      <c r="Y33" s="159"/>
      <c r="Z33" s="134">
        <f t="shared" si="7"/>
        <v>115</v>
      </c>
      <c r="AA33" s="130">
        <f t="shared" si="3"/>
        <v>66</v>
      </c>
      <c r="AB33" s="175"/>
      <c r="AC33" s="144"/>
      <c r="AD33" s="138">
        <f t="shared" si="8"/>
        <v>115</v>
      </c>
      <c r="AE33" s="136">
        <f t="shared" si="9"/>
        <v>500</v>
      </c>
      <c r="AF33" s="135">
        <f t="shared" si="10"/>
        <v>66</v>
      </c>
      <c r="AG33" s="139">
        <f t="shared" si="11"/>
        <v>1</v>
      </c>
    </row>
    <row r="34" spans="1:33" ht="32.25" thickBot="1" x14ac:dyDescent="0.25">
      <c r="A34" s="122">
        <v>31</v>
      </c>
      <c r="B34" s="184" t="s">
        <v>121</v>
      </c>
      <c r="C34" s="40" t="s">
        <v>38</v>
      </c>
      <c r="D34" s="25"/>
      <c r="E34" s="1"/>
      <c r="F34" s="1">
        <v>1988</v>
      </c>
      <c r="G34" s="3">
        <f t="shared" si="12"/>
        <v>31</v>
      </c>
      <c r="H34" s="92">
        <f t="shared" si="4"/>
        <v>0</v>
      </c>
      <c r="I34" s="2">
        <v>0</v>
      </c>
      <c r="J34" s="2">
        <f t="shared" si="0"/>
        <v>0</v>
      </c>
      <c r="K34" s="2">
        <v>0</v>
      </c>
      <c r="L34" s="2">
        <v>0</v>
      </c>
      <c r="M34" s="3">
        <v>0</v>
      </c>
      <c r="N34" s="132">
        <f t="shared" si="1"/>
        <v>74</v>
      </c>
      <c r="O34" s="169">
        <f>J34+J35+J36</f>
        <v>3520</v>
      </c>
      <c r="P34" s="159">
        <f>(RANK(O34,$O$4:$O$66,0)+(RANK(O34,$O$4:$O$66,0)+(COUNTIF($O$4:$O$66,O34)-1)))/2</f>
        <v>10</v>
      </c>
      <c r="Q34" s="82">
        <f t="shared" si="5"/>
        <v>5</v>
      </c>
      <c r="R34" s="2">
        <v>750</v>
      </c>
      <c r="S34" s="2">
        <f t="shared" si="6"/>
        <v>750</v>
      </c>
      <c r="T34" s="2">
        <v>0</v>
      </c>
      <c r="U34" s="2">
        <v>5</v>
      </c>
      <c r="V34" s="3">
        <v>0</v>
      </c>
      <c r="W34" s="133">
        <f t="shared" si="2"/>
        <v>39</v>
      </c>
      <c r="X34" s="169">
        <f>S34+S35+S36</f>
        <v>2770</v>
      </c>
      <c r="Y34" s="159">
        <f>(RANK(X34,$X$4:$X$66,0)+(RANK(X34,$X$4:$X$66,0)+(COUNTIF($X$4:$X$66,X34)-1)))/2</f>
        <v>13</v>
      </c>
      <c r="Z34" s="134">
        <f t="shared" si="7"/>
        <v>113</v>
      </c>
      <c r="AA34" s="130">
        <f t="shared" si="3"/>
        <v>64</v>
      </c>
      <c r="AB34" s="173">
        <f t="shared" ref="AB34" si="22">P34+Y34</f>
        <v>23</v>
      </c>
      <c r="AC34" s="144">
        <f>RANK(AB34,$AB$4:$AB$66,1)</f>
        <v>11</v>
      </c>
      <c r="AD34" s="138">
        <f t="shared" si="8"/>
        <v>112.99925</v>
      </c>
      <c r="AE34" s="136">
        <f t="shared" si="9"/>
        <v>750</v>
      </c>
      <c r="AF34" s="135">
        <f t="shared" si="10"/>
        <v>64</v>
      </c>
      <c r="AG34" s="139">
        <f t="shared" si="11"/>
        <v>1</v>
      </c>
    </row>
    <row r="35" spans="1:33" ht="32.25" thickBot="1" x14ac:dyDescent="0.25">
      <c r="A35" s="122">
        <v>32</v>
      </c>
      <c r="B35" s="185"/>
      <c r="C35" s="38" t="s">
        <v>39</v>
      </c>
      <c r="D35" s="27"/>
      <c r="E35" s="4"/>
      <c r="F35" s="4">
        <v>1955</v>
      </c>
      <c r="G35" s="6">
        <f t="shared" si="12"/>
        <v>32</v>
      </c>
      <c r="H35" s="92">
        <f t="shared" si="4"/>
        <v>1</v>
      </c>
      <c r="I35" s="5">
        <v>1500</v>
      </c>
      <c r="J35" s="2">
        <f t="shared" si="0"/>
        <v>1500</v>
      </c>
      <c r="K35" s="5">
        <v>0</v>
      </c>
      <c r="L35" s="5">
        <v>1</v>
      </c>
      <c r="M35" s="6">
        <v>0</v>
      </c>
      <c r="N35" s="132">
        <f t="shared" si="1"/>
        <v>26</v>
      </c>
      <c r="O35" s="167"/>
      <c r="P35" s="159"/>
      <c r="Q35" s="83">
        <f t="shared" si="5"/>
        <v>0</v>
      </c>
      <c r="R35" s="5">
        <v>0</v>
      </c>
      <c r="S35" s="5">
        <f t="shared" si="6"/>
        <v>0</v>
      </c>
      <c r="T35" s="5">
        <v>0</v>
      </c>
      <c r="U35" s="5">
        <v>0</v>
      </c>
      <c r="V35" s="6">
        <v>0</v>
      </c>
      <c r="W35" s="133">
        <f t="shared" si="2"/>
        <v>72</v>
      </c>
      <c r="X35" s="167"/>
      <c r="Y35" s="159"/>
      <c r="Z35" s="134">
        <f t="shared" si="7"/>
        <v>98</v>
      </c>
      <c r="AA35" s="130">
        <f t="shared" si="3"/>
        <v>55</v>
      </c>
      <c r="AB35" s="174"/>
      <c r="AC35" s="144"/>
      <c r="AD35" s="138">
        <f t="shared" si="8"/>
        <v>97.998500000000007</v>
      </c>
      <c r="AE35" s="136">
        <f t="shared" si="9"/>
        <v>1500</v>
      </c>
      <c r="AF35" s="135">
        <f t="shared" si="10"/>
        <v>56</v>
      </c>
      <c r="AG35" s="139">
        <f t="shared" si="11"/>
        <v>1</v>
      </c>
    </row>
    <row r="36" spans="1:33" ht="32.25" thickBot="1" x14ac:dyDescent="0.25">
      <c r="A36" s="122">
        <v>33</v>
      </c>
      <c r="B36" s="186"/>
      <c r="C36" s="60" t="s">
        <v>40</v>
      </c>
      <c r="D36" s="37"/>
      <c r="E36" s="17"/>
      <c r="F36" s="17">
        <v>1984</v>
      </c>
      <c r="G36" s="19">
        <f t="shared" si="12"/>
        <v>33</v>
      </c>
      <c r="H36" s="98">
        <f t="shared" si="4"/>
        <v>2</v>
      </c>
      <c r="I36" s="18">
        <v>2020</v>
      </c>
      <c r="J36" s="99">
        <f t="shared" ref="J36:J66" si="23">I36</f>
        <v>2020</v>
      </c>
      <c r="K36" s="18">
        <v>0</v>
      </c>
      <c r="L36" s="18">
        <v>0</v>
      </c>
      <c r="M36" s="19">
        <v>2</v>
      </c>
      <c r="N36" s="132">
        <f t="shared" ref="N36:N67" si="24">(RANK(J36,$J$4:$J$87,0)+(RANK(J36,$J$4:$J$87,0)+(COUNTIF($J$4:$J$87,J36)-1)))/2</f>
        <v>17</v>
      </c>
      <c r="O36" s="170"/>
      <c r="P36" s="159"/>
      <c r="Q36" s="87">
        <f t="shared" si="5"/>
        <v>2</v>
      </c>
      <c r="R36" s="18">
        <v>2020</v>
      </c>
      <c r="S36" s="18">
        <f t="shared" si="6"/>
        <v>2020</v>
      </c>
      <c r="T36" s="18">
        <v>0</v>
      </c>
      <c r="U36" s="18">
        <v>0</v>
      </c>
      <c r="V36" s="19">
        <v>2</v>
      </c>
      <c r="W36" s="133">
        <f t="shared" ref="W36:W67" si="25">(RANK(S36,$S$4:$S$87,0)+(RANK(S36,$S$4:$S$87,0)+(COUNTIF($S$4:$S$87,S36)-1)))/2</f>
        <v>20</v>
      </c>
      <c r="X36" s="170"/>
      <c r="Y36" s="159"/>
      <c r="Z36" s="134">
        <f t="shared" si="7"/>
        <v>37</v>
      </c>
      <c r="AA36" s="130">
        <f t="shared" ref="AA36:AA67" si="26">RANK(Z36,$Z$4:$Z$87,1)</f>
        <v>11</v>
      </c>
      <c r="AB36" s="175"/>
      <c r="AC36" s="144"/>
      <c r="AD36" s="138">
        <f t="shared" si="8"/>
        <v>37</v>
      </c>
      <c r="AE36" s="136">
        <f t="shared" si="9"/>
        <v>4040</v>
      </c>
      <c r="AF36" s="135">
        <f t="shared" si="10"/>
        <v>11</v>
      </c>
      <c r="AG36" s="139">
        <f t="shared" si="11"/>
        <v>1</v>
      </c>
    </row>
    <row r="37" spans="1:33" ht="32.25" thickBot="1" x14ac:dyDescent="0.25">
      <c r="A37" s="122">
        <v>34</v>
      </c>
      <c r="B37" s="187" t="s">
        <v>48</v>
      </c>
      <c r="C37" s="61" t="s">
        <v>15</v>
      </c>
      <c r="D37" s="30"/>
      <c r="E37" s="9"/>
      <c r="F37" s="9">
        <v>1971</v>
      </c>
      <c r="G37" s="11">
        <f t="shared" si="12"/>
        <v>34</v>
      </c>
      <c r="H37" s="93">
        <f t="shared" si="4"/>
        <v>1</v>
      </c>
      <c r="I37" s="10">
        <v>2060</v>
      </c>
      <c r="J37" s="10">
        <f t="shared" si="23"/>
        <v>2060</v>
      </c>
      <c r="K37" s="10">
        <v>0</v>
      </c>
      <c r="L37" s="10">
        <v>0</v>
      </c>
      <c r="M37" s="11">
        <v>1</v>
      </c>
      <c r="N37" s="132">
        <f t="shared" si="24"/>
        <v>16</v>
      </c>
      <c r="O37" s="160">
        <f>J37+J38+J39</f>
        <v>3730</v>
      </c>
      <c r="P37" s="159">
        <f>(RANK(O37,$O$4:$O$66,0)+(RANK(O37,$O$4:$O$66,0)+(COUNTIF($O$4:$O$66,O37)-1)))/2</f>
        <v>9</v>
      </c>
      <c r="Q37" s="85">
        <f t="shared" si="5"/>
        <v>1</v>
      </c>
      <c r="R37" s="10">
        <v>2060</v>
      </c>
      <c r="S37" s="10">
        <f t="shared" si="6"/>
        <v>2060</v>
      </c>
      <c r="T37" s="10">
        <v>0</v>
      </c>
      <c r="U37" s="10">
        <v>0</v>
      </c>
      <c r="V37" s="11">
        <v>1</v>
      </c>
      <c r="W37" s="133">
        <f t="shared" si="25"/>
        <v>19</v>
      </c>
      <c r="X37" s="160">
        <f>S37+S38+S39</f>
        <v>2060</v>
      </c>
      <c r="Y37" s="159">
        <f>(RANK(X37,$X$4:$X$66,0)+(RANK(X37,$X$4:$X$66,0)+(COUNTIF($X$4:$X$66,X37)-1)))/2</f>
        <v>15.5</v>
      </c>
      <c r="Z37" s="134">
        <f t="shared" si="7"/>
        <v>35</v>
      </c>
      <c r="AA37" s="130">
        <f t="shared" si="26"/>
        <v>10</v>
      </c>
      <c r="AB37" s="173">
        <f t="shared" ref="AB37" si="27">P37+Y37</f>
        <v>24.5</v>
      </c>
      <c r="AC37" s="144">
        <f>RANK(AB37,$AB$4:$AB$66,1)</f>
        <v>14</v>
      </c>
      <c r="AD37" s="138">
        <f t="shared" si="8"/>
        <v>35</v>
      </c>
      <c r="AE37" s="136">
        <f t="shared" si="9"/>
        <v>4120</v>
      </c>
      <c r="AF37" s="135">
        <f t="shared" si="10"/>
        <v>10</v>
      </c>
      <c r="AG37" s="139">
        <f t="shared" si="11"/>
        <v>1</v>
      </c>
    </row>
    <row r="38" spans="1:33" ht="32.25" thickBot="1" x14ac:dyDescent="0.25">
      <c r="A38" s="122">
        <v>35</v>
      </c>
      <c r="B38" s="188"/>
      <c r="C38" s="62" t="s">
        <v>26</v>
      </c>
      <c r="D38" s="32"/>
      <c r="E38" s="12"/>
      <c r="F38" s="12">
        <v>1957</v>
      </c>
      <c r="G38" s="14">
        <f t="shared" si="12"/>
        <v>35</v>
      </c>
      <c r="H38" s="96">
        <f t="shared" si="4"/>
        <v>4</v>
      </c>
      <c r="I38" s="13">
        <v>1520</v>
      </c>
      <c r="J38" s="20">
        <f t="shared" si="23"/>
        <v>1520</v>
      </c>
      <c r="K38" s="13">
        <v>4</v>
      </c>
      <c r="L38" s="13">
        <v>0</v>
      </c>
      <c r="M38" s="14">
        <v>0</v>
      </c>
      <c r="N38" s="132">
        <f t="shared" si="24"/>
        <v>23.5</v>
      </c>
      <c r="O38" s="161"/>
      <c r="P38" s="159"/>
      <c r="Q38" s="79">
        <f t="shared" si="5"/>
        <v>0</v>
      </c>
      <c r="R38" s="13">
        <v>0</v>
      </c>
      <c r="S38" s="13">
        <f t="shared" si="6"/>
        <v>0</v>
      </c>
      <c r="T38" s="13">
        <v>0</v>
      </c>
      <c r="U38" s="13">
        <v>0</v>
      </c>
      <c r="V38" s="14">
        <v>0</v>
      </c>
      <c r="W38" s="133">
        <f t="shared" si="25"/>
        <v>72</v>
      </c>
      <c r="X38" s="161"/>
      <c r="Y38" s="159"/>
      <c r="Z38" s="134">
        <f t="shared" si="7"/>
        <v>95.5</v>
      </c>
      <c r="AA38" s="130">
        <f t="shared" si="26"/>
        <v>51</v>
      </c>
      <c r="AB38" s="174"/>
      <c r="AC38" s="144"/>
      <c r="AD38" s="138">
        <f t="shared" si="8"/>
        <v>95.498480000000001</v>
      </c>
      <c r="AE38" s="136">
        <f t="shared" si="9"/>
        <v>1520</v>
      </c>
      <c r="AF38" s="135">
        <f t="shared" si="10"/>
        <v>52</v>
      </c>
      <c r="AG38" s="139">
        <f t="shared" si="11"/>
        <v>3</v>
      </c>
    </row>
    <row r="39" spans="1:33" ht="32.25" thickBot="1" x14ac:dyDescent="0.25">
      <c r="A39" s="122">
        <v>36</v>
      </c>
      <c r="B39" s="189"/>
      <c r="C39" s="63" t="s">
        <v>49</v>
      </c>
      <c r="D39" s="34"/>
      <c r="E39" s="15"/>
      <c r="F39" s="15">
        <v>1965</v>
      </c>
      <c r="G39" s="77">
        <f t="shared" si="12"/>
        <v>36</v>
      </c>
      <c r="H39" s="100">
        <f t="shared" si="4"/>
        <v>1</v>
      </c>
      <c r="I39" s="16">
        <v>150</v>
      </c>
      <c r="J39" s="101">
        <f t="shared" si="23"/>
        <v>150</v>
      </c>
      <c r="K39" s="16">
        <v>1</v>
      </c>
      <c r="L39" s="16">
        <v>0</v>
      </c>
      <c r="M39" s="77">
        <v>0</v>
      </c>
      <c r="N39" s="132">
        <f t="shared" si="24"/>
        <v>56.5</v>
      </c>
      <c r="O39" s="162"/>
      <c r="P39" s="159"/>
      <c r="Q39" s="86">
        <f t="shared" si="5"/>
        <v>0</v>
      </c>
      <c r="R39" s="16">
        <v>0</v>
      </c>
      <c r="S39" s="16">
        <f t="shared" si="6"/>
        <v>0</v>
      </c>
      <c r="T39" s="16">
        <v>0</v>
      </c>
      <c r="U39" s="16">
        <v>0</v>
      </c>
      <c r="V39" s="77">
        <v>0</v>
      </c>
      <c r="W39" s="133">
        <f t="shared" si="25"/>
        <v>72</v>
      </c>
      <c r="X39" s="162"/>
      <c r="Y39" s="159"/>
      <c r="Z39" s="134">
        <f t="shared" si="7"/>
        <v>128.5</v>
      </c>
      <c r="AA39" s="130">
        <f t="shared" si="26"/>
        <v>73</v>
      </c>
      <c r="AB39" s="175"/>
      <c r="AC39" s="144"/>
      <c r="AD39" s="138">
        <f t="shared" si="8"/>
        <v>128.49985000000001</v>
      </c>
      <c r="AE39" s="136">
        <f t="shared" si="9"/>
        <v>150</v>
      </c>
      <c r="AF39" s="135">
        <f t="shared" si="10"/>
        <v>73</v>
      </c>
      <c r="AG39" s="139">
        <f t="shared" si="11"/>
        <v>4</v>
      </c>
    </row>
    <row r="40" spans="1:33" ht="32.25" thickBot="1" x14ac:dyDescent="0.25">
      <c r="A40" s="122">
        <v>37</v>
      </c>
      <c r="B40" s="184" t="s">
        <v>83</v>
      </c>
      <c r="C40" s="40" t="s">
        <v>84</v>
      </c>
      <c r="D40" s="25"/>
      <c r="E40" s="78"/>
      <c r="F40" s="1">
        <v>1967</v>
      </c>
      <c r="G40" s="3">
        <f t="shared" si="12"/>
        <v>37</v>
      </c>
      <c r="H40" s="92">
        <f t="shared" si="4"/>
        <v>2</v>
      </c>
      <c r="I40" s="2">
        <v>1140</v>
      </c>
      <c r="J40" s="2">
        <f t="shared" si="23"/>
        <v>1140</v>
      </c>
      <c r="K40" s="2">
        <v>1</v>
      </c>
      <c r="L40" s="2">
        <v>0</v>
      </c>
      <c r="M40" s="3">
        <v>1</v>
      </c>
      <c r="N40" s="132">
        <f t="shared" si="24"/>
        <v>34</v>
      </c>
      <c r="O40" s="169">
        <f>J40+J41+J42</f>
        <v>1860</v>
      </c>
      <c r="P40" s="159">
        <f>(RANK(O40,$O$4:$O$66,0)+(RANK(O40,$O$4:$O$66,0)+(COUNTIF($O$4:$O$66,O40)-1)))/2</f>
        <v>15</v>
      </c>
      <c r="Q40" s="82">
        <f t="shared" si="5"/>
        <v>2</v>
      </c>
      <c r="R40" s="2">
        <v>1140</v>
      </c>
      <c r="S40" s="2">
        <f t="shared" si="6"/>
        <v>1140</v>
      </c>
      <c r="T40" s="2">
        <v>1</v>
      </c>
      <c r="U40" s="2">
        <v>0</v>
      </c>
      <c r="V40" s="3">
        <v>1</v>
      </c>
      <c r="W40" s="133">
        <f t="shared" si="25"/>
        <v>34</v>
      </c>
      <c r="X40" s="169">
        <f>S40+S41+S42</f>
        <v>1860</v>
      </c>
      <c r="Y40" s="159">
        <f>(RANK(X40,$X$4:$X$66,0)+(RANK(X40,$X$4:$X$66,0)+(COUNTIF($X$4:$X$66,X40)-1)))/2</f>
        <v>17</v>
      </c>
      <c r="Z40" s="134">
        <f t="shared" si="7"/>
        <v>68</v>
      </c>
      <c r="AA40" s="130">
        <f t="shared" si="26"/>
        <v>25</v>
      </c>
      <c r="AB40" s="173">
        <f t="shared" ref="AB40" si="28">P40+Y40</f>
        <v>32</v>
      </c>
      <c r="AC40" s="144">
        <f>RANK(AB40,$AB$4:$AB$66,1)</f>
        <v>18</v>
      </c>
      <c r="AD40" s="138">
        <f t="shared" si="8"/>
        <v>68</v>
      </c>
      <c r="AE40" s="136">
        <f t="shared" si="9"/>
        <v>2280</v>
      </c>
      <c r="AF40" s="135">
        <f t="shared" si="10"/>
        <v>25</v>
      </c>
      <c r="AG40" s="139">
        <f t="shared" si="11"/>
        <v>1</v>
      </c>
    </row>
    <row r="41" spans="1:33" ht="32.25" thickBot="1" x14ac:dyDescent="0.25">
      <c r="A41" s="122">
        <v>38</v>
      </c>
      <c r="B41" s="185"/>
      <c r="C41" s="38" t="s">
        <v>85</v>
      </c>
      <c r="D41" s="27"/>
      <c r="E41" s="35"/>
      <c r="F41" s="4">
        <v>1983</v>
      </c>
      <c r="G41" s="6">
        <f t="shared" si="12"/>
        <v>38</v>
      </c>
      <c r="H41" s="92">
        <f t="shared" si="4"/>
        <v>1</v>
      </c>
      <c r="I41" s="5">
        <v>180</v>
      </c>
      <c r="J41" s="2">
        <f t="shared" si="23"/>
        <v>180</v>
      </c>
      <c r="K41" s="5">
        <v>1</v>
      </c>
      <c r="L41" s="5">
        <v>0</v>
      </c>
      <c r="M41" s="6">
        <v>0</v>
      </c>
      <c r="N41" s="132">
        <f t="shared" si="24"/>
        <v>54</v>
      </c>
      <c r="O41" s="167"/>
      <c r="P41" s="159"/>
      <c r="Q41" s="83">
        <f t="shared" si="5"/>
        <v>1</v>
      </c>
      <c r="R41" s="5">
        <v>180</v>
      </c>
      <c r="S41" s="5">
        <f t="shared" si="6"/>
        <v>180</v>
      </c>
      <c r="T41" s="5">
        <v>1</v>
      </c>
      <c r="U41" s="5">
        <v>0</v>
      </c>
      <c r="V41" s="6">
        <v>0</v>
      </c>
      <c r="W41" s="133">
        <f t="shared" si="25"/>
        <v>53</v>
      </c>
      <c r="X41" s="167"/>
      <c r="Y41" s="159"/>
      <c r="Z41" s="134">
        <f t="shared" si="7"/>
        <v>107</v>
      </c>
      <c r="AA41" s="130">
        <f t="shared" si="26"/>
        <v>63</v>
      </c>
      <c r="AB41" s="174"/>
      <c r="AC41" s="144"/>
      <c r="AD41" s="138">
        <f t="shared" si="8"/>
        <v>107</v>
      </c>
      <c r="AE41" s="136">
        <f t="shared" si="9"/>
        <v>360</v>
      </c>
      <c r="AF41" s="135">
        <f t="shared" si="10"/>
        <v>63</v>
      </c>
      <c r="AG41" s="139">
        <f t="shared" si="11"/>
        <v>1</v>
      </c>
    </row>
    <row r="42" spans="1:33" ht="32.25" thickBot="1" x14ac:dyDescent="0.25">
      <c r="A42" s="122">
        <v>39</v>
      </c>
      <c r="B42" s="186"/>
      <c r="C42" s="60" t="s">
        <v>86</v>
      </c>
      <c r="D42" s="37"/>
      <c r="E42" s="36"/>
      <c r="F42" s="17">
        <v>1979</v>
      </c>
      <c r="G42" s="19">
        <f t="shared" si="12"/>
        <v>39</v>
      </c>
      <c r="H42" s="98">
        <f t="shared" si="4"/>
        <v>1</v>
      </c>
      <c r="I42" s="18">
        <v>540</v>
      </c>
      <c r="J42" s="99">
        <f t="shared" si="23"/>
        <v>540</v>
      </c>
      <c r="K42" s="18">
        <v>1</v>
      </c>
      <c r="L42" s="18">
        <v>0</v>
      </c>
      <c r="M42" s="19">
        <v>0</v>
      </c>
      <c r="N42" s="132">
        <f t="shared" si="24"/>
        <v>42</v>
      </c>
      <c r="O42" s="170"/>
      <c r="P42" s="159"/>
      <c r="Q42" s="87">
        <f t="shared" si="5"/>
        <v>1</v>
      </c>
      <c r="R42" s="18">
        <v>540</v>
      </c>
      <c r="S42" s="18">
        <f t="shared" si="6"/>
        <v>540</v>
      </c>
      <c r="T42" s="18">
        <v>1</v>
      </c>
      <c r="U42" s="18">
        <v>0</v>
      </c>
      <c r="V42" s="19">
        <v>0</v>
      </c>
      <c r="W42" s="133">
        <f t="shared" si="25"/>
        <v>42</v>
      </c>
      <c r="X42" s="170"/>
      <c r="Y42" s="159"/>
      <c r="Z42" s="134">
        <f t="shared" si="7"/>
        <v>84</v>
      </c>
      <c r="AA42" s="130">
        <f t="shared" si="26"/>
        <v>39</v>
      </c>
      <c r="AB42" s="175"/>
      <c r="AC42" s="144"/>
      <c r="AD42" s="138">
        <f t="shared" si="8"/>
        <v>84</v>
      </c>
      <c r="AE42" s="136">
        <f t="shared" si="9"/>
        <v>1080</v>
      </c>
      <c r="AF42" s="135">
        <f t="shared" si="10"/>
        <v>39</v>
      </c>
      <c r="AG42" s="139">
        <f t="shared" si="11"/>
        <v>1</v>
      </c>
    </row>
    <row r="43" spans="1:33" ht="32.25" thickBot="1" x14ac:dyDescent="0.25">
      <c r="A43" s="122">
        <v>40</v>
      </c>
      <c r="B43" s="181" t="s">
        <v>117</v>
      </c>
      <c r="C43" s="58" t="s">
        <v>36</v>
      </c>
      <c r="D43" s="30"/>
      <c r="E43" s="9"/>
      <c r="F43" s="9">
        <v>1966</v>
      </c>
      <c r="G43" s="11">
        <f t="shared" si="12"/>
        <v>40</v>
      </c>
      <c r="H43" s="93">
        <f t="shared" si="4"/>
        <v>1</v>
      </c>
      <c r="I43" s="10">
        <v>320</v>
      </c>
      <c r="J43" s="10">
        <f t="shared" si="23"/>
        <v>320</v>
      </c>
      <c r="K43" s="10">
        <v>1</v>
      </c>
      <c r="L43" s="10">
        <v>0</v>
      </c>
      <c r="M43" s="11">
        <v>0</v>
      </c>
      <c r="N43" s="132">
        <f t="shared" si="24"/>
        <v>47</v>
      </c>
      <c r="O43" s="160">
        <f>J43+J44+J45</f>
        <v>1660</v>
      </c>
      <c r="P43" s="159">
        <f>(RANK(O43,$O$4:$O$66,0)+(RANK(O43,$O$4:$O$66,0)+(COUNTIF($O$4:$O$66,O43)-1)))/2</f>
        <v>16.5</v>
      </c>
      <c r="Q43" s="85">
        <f t="shared" si="5"/>
        <v>1</v>
      </c>
      <c r="R43" s="10">
        <v>320</v>
      </c>
      <c r="S43" s="10">
        <f t="shared" si="6"/>
        <v>320</v>
      </c>
      <c r="T43" s="10">
        <v>1</v>
      </c>
      <c r="U43" s="10">
        <v>0</v>
      </c>
      <c r="V43" s="11">
        <v>0</v>
      </c>
      <c r="W43" s="133">
        <f t="shared" si="25"/>
        <v>46.5</v>
      </c>
      <c r="X43" s="160">
        <f>S43+S44+S45</f>
        <v>1660</v>
      </c>
      <c r="Y43" s="159">
        <f>(RANK(X43,$X$4:$X$66,0)+(RANK(X43,$X$4:$X$66,0)+(COUNTIF($X$4:$X$66,X43)-1)))/2</f>
        <v>18</v>
      </c>
      <c r="Z43" s="134">
        <f t="shared" si="7"/>
        <v>93.5</v>
      </c>
      <c r="AA43" s="130">
        <f t="shared" si="26"/>
        <v>49</v>
      </c>
      <c r="AB43" s="173">
        <f t="shared" ref="AB43" si="29">P43+Y43</f>
        <v>34.5</v>
      </c>
      <c r="AC43" s="144">
        <f>RANK(AB43,$AB$4:$AB$66,1)</f>
        <v>20</v>
      </c>
      <c r="AD43" s="138">
        <f t="shared" si="8"/>
        <v>93.499359996799996</v>
      </c>
      <c r="AE43" s="136">
        <f t="shared" si="9"/>
        <v>640</v>
      </c>
      <c r="AF43" s="135">
        <f t="shared" si="10"/>
        <v>49</v>
      </c>
      <c r="AG43" s="139">
        <f t="shared" si="11"/>
        <v>2</v>
      </c>
    </row>
    <row r="44" spans="1:33" ht="32.25" thickBot="1" x14ac:dyDescent="0.25">
      <c r="A44" s="122">
        <v>41</v>
      </c>
      <c r="B44" s="182"/>
      <c r="C44" s="39" t="s">
        <v>47</v>
      </c>
      <c r="D44" s="32"/>
      <c r="E44" s="12"/>
      <c r="F44" s="12">
        <v>1974</v>
      </c>
      <c r="G44" s="14">
        <f t="shared" si="12"/>
        <v>41</v>
      </c>
      <c r="H44" s="96">
        <f t="shared" si="4"/>
        <v>1</v>
      </c>
      <c r="I44" s="13">
        <v>320</v>
      </c>
      <c r="J44" s="20">
        <f t="shared" si="23"/>
        <v>320</v>
      </c>
      <c r="K44" s="13">
        <v>0</v>
      </c>
      <c r="L44" s="13">
        <v>0</v>
      </c>
      <c r="M44" s="14">
        <v>1</v>
      </c>
      <c r="N44" s="132">
        <f t="shared" si="24"/>
        <v>47</v>
      </c>
      <c r="O44" s="161"/>
      <c r="P44" s="159"/>
      <c r="Q44" s="79">
        <f t="shared" si="5"/>
        <v>1</v>
      </c>
      <c r="R44" s="13">
        <v>320</v>
      </c>
      <c r="S44" s="13">
        <f t="shared" si="6"/>
        <v>320</v>
      </c>
      <c r="T44" s="13">
        <v>0</v>
      </c>
      <c r="U44" s="13">
        <v>0</v>
      </c>
      <c r="V44" s="14">
        <v>1</v>
      </c>
      <c r="W44" s="133">
        <f t="shared" si="25"/>
        <v>46.5</v>
      </c>
      <c r="X44" s="161"/>
      <c r="Y44" s="159"/>
      <c r="Z44" s="134">
        <f t="shared" si="7"/>
        <v>93.5</v>
      </c>
      <c r="AA44" s="130">
        <f t="shared" si="26"/>
        <v>49</v>
      </c>
      <c r="AB44" s="174"/>
      <c r="AC44" s="144"/>
      <c r="AD44" s="138">
        <f t="shared" si="8"/>
        <v>93.499359996799996</v>
      </c>
      <c r="AE44" s="136">
        <f t="shared" si="9"/>
        <v>640</v>
      </c>
      <c r="AF44" s="135">
        <f t="shared" si="10"/>
        <v>49</v>
      </c>
      <c r="AG44" s="139">
        <f t="shared" si="11"/>
        <v>2</v>
      </c>
    </row>
    <row r="45" spans="1:33" ht="32.25" thickBot="1" x14ac:dyDescent="0.25">
      <c r="A45" s="122">
        <v>42</v>
      </c>
      <c r="B45" s="183"/>
      <c r="C45" s="59" t="s">
        <v>37</v>
      </c>
      <c r="D45" s="34"/>
      <c r="E45" s="15"/>
      <c r="F45" s="15">
        <v>1951</v>
      </c>
      <c r="G45" s="77">
        <f t="shared" si="12"/>
        <v>42</v>
      </c>
      <c r="H45" s="100">
        <f t="shared" si="4"/>
        <v>1</v>
      </c>
      <c r="I45" s="16">
        <v>1020</v>
      </c>
      <c r="J45" s="101">
        <f t="shared" si="23"/>
        <v>1020</v>
      </c>
      <c r="K45" s="16">
        <v>0</v>
      </c>
      <c r="L45" s="16">
        <v>0</v>
      </c>
      <c r="M45" s="77">
        <v>1</v>
      </c>
      <c r="N45" s="132">
        <f t="shared" si="24"/>
        <v>37</v>
      </c>
      <c r="O45" s="162"/>
      <c r="P45" s="159"/>
      <c r="Q45" s="86">
        <f t="shared" si="5"/>
        <v>1</v>
      </c>
      <c r="R45" s="16">
        <v>1020</v>
      </c>
      <c r="S45" s="16">
        <f t="shared" si="6"/>
        <v>1020</v>
      </c>
      <c r="T45" s="16">
        <v>0</v>
      </c>
      <c r="U45" s="16">
        <v>0</v>
      </c>
      <c r="V45" s="77">
        <v>1</v>
      </c>
      <c r="W45" s="133">
        <f t="shared" si="25"/>
        <v>37</v>
      </c>
      <c r="X45" s="162"/>
      <c r="Y45" s="159"/>
      <c r="Z45" s="134">
        <f t="shared" si="7"/>
        <v>74</v>
      </c>
      <c r="AA45" s="130">
        <f t="shared" si="26"/>
        <v>28</v>
      </c>
      <c r="AB45" s="175"/>
      <c r="AC45" s="144"/>
      <c r="AD45" s="138">
        <f t="shared" si="8"/>
        <v>73.997960000000006</v>
      </c>
      <c r="AE45" s="136">
        <f t="shared" si="9"/>
        <v>2040</v>
      </c>
      <c r="AF45" s="135">
        <f t="shared" si="10"/>
        <v>29</v>
      </c>
      <c r="AG45" s="139">
        <f t="shared" si="11"/>
        <v>1</v>
      </c>
    </row>
    <row r="46" spans="1:33" ht="32.25" thickBot="1" x14ac:dyDescent="0.25">
      <c r="A46" s="122">
        <v>43</v>
      </c>
      <c r="B46" s="184" t="s">
        <v>68</v>
      </c>
      <c r="C46" s="40" t="s">
        <v>69</v>
      </c>
      <c r="D46" s="25"/>
      <c r="E46" s="1"/>
      <c r="F46" s="1">
        <v>1976</v>
      </c>
      <c r="G46" s="3">
        <f t="shared" si="12"/>
        <v>43</v>
      </c>
      <c r="H46" s="92">
        <f t="shared" si="4"/>
        <v>2</v>
      </c>
      <c r="I46" s="2">
        <v>1460</v>
      </c>
      <c r="J46" s="2">
        <f t="shared" si="23"/>
        <v>1460</v>
      </c>
      <c r="K46" s="2">
        <v>2</v>
      </c>
      <c r="L46" s="2">
        <v>0</v>
      </c>
      <c r="M46" s="3">
        <v>0</v>
      </c>
      <c r="N46" s="132">
        <f t="shared" si="24"/>
        <v>28</v>
      </c>
      <c r="O46" s="169">
        <f>J46+J47+J48</f>
        <v>1660</v>
      </c>
      <c r="P46" s="159">
        <f>(RANK(O46,$O$4:$O$66,0)+(RANK(O46,$O$4:$O$66,0)+(COUNTIF($O$4:$O$66,O46)-1)))/2</f>
        <v>16.5</v>
      </c>
      <c r="Q46" s="82">
        <f t="shared" si="5"/>
        <v>2</v>
      </c>
      <c r="R46" s="2">
        <v>1460</v>
      </c>
      <c r="S46" s="2">
        <f t="shared" si="6"/>
        <v>1460</v>
      </c>
      <c r="T46" s="2">
        <v>2</v>
      </c>
      <c r="U46" s="2">
        <v>0</v>
      </c>
      <c r="V46" s="3">
        <v>0</v>
      </c>
      <c r="W46" s="133">
        <f t="shared" si="25"/>
        <v>26</v>
      </c>
      <c r="X46" s="169">
        <f>S46+S47+S48</f>
        <v>5220</v>
      </c>
      <c r="Y46" s="159">
        <f>(RANK(X46,$X$4:$X$66,0)+(RANK(X46,$X$4:$X$66,0)+(COUNTIF($X$4:$X$66,X46)-1)))/2</f>
        <v>10</v>
      </c>
      <c r="Z46" s="134">
        <f t="shared" si="7"/>
        <v>54</v>
      </c>
      <c r="AA46" s="130">
        <f t="shared" si="26"/>
        <v>17</v>
      </c>
      <c r="AB46" s="173">
        <f t="shared" ref="AB46" si="30">P46+Y46</f>
        <v>26.5</v>
      </c>
      <c r="AC46" s="144">
        <f>RANK(AB46,$AB$4:$AB$66,1)</f>
        <v>15</v>
      </c>
      <c r="AD46" s="138">
        <f t="shared" si="8"/>
        <v>54</v>
      </c>
      <c r="AE46" s="136">
        <f t="shared" si="9"/>
        <v>2920</v>
      </c>
      <c r="AF46" s="135">
        <f t="shared" si="10"/>
        <v>17</v>
      </c>
      <c r="AG46" s="139">
        <f t="shared" si="11"/>
        <v>1</v>
      </c>
    </row>
    <row r="47" spans="1:33" ht="32.25" thickBot="1" x14ac:dyDescent="0.25">
      <c r="A47" s="122">
        <v>44</v>
      </c>
      <c r="B47" s="185"/>
      <c r="C47" s="38" t="s">
        <v>70</v>
      </c>
      <c r="D47" s="27"/>
      <c r="E47" s="4"/>
      <c r="F47" s="4">
        <v>1986</v>
      </c>
      <c r="G47" s="6">
        <f t="shared" si="12"/>
        <v>44</v>
      </c>
      <c r="H47" s="92">
        <f t="shared" si="4"/>
        <v>1</v>
      </c>
      <c r="I47" s="5">
        <v>200</v>
      </c>
      <c r="J47" s="2">
        <f t="shared" si="23"/>
        <v>200</v>
      </c>
      <c r="K47" s="5">
        <v>1</v>
      </c>
      <c r="L47" s="5">
        <v>0</v>
      </c>
      <c r="M47" s="6">
        <v>0</v>
      </c>
      <c r="N47" s="132">
        <f t="shared" si="24"/>
        <v>52.5</v>
      </c>
      <c r="O47" s="167"/>
      <c r="P47" s="159"/>
      <c r="Q47" s="83">
        <f t="shared" si="5"/>
        <v>1</v>
      </c>
      <c r="R47" s="5">
        <v>200</v>
      </c>
      <c r="S47" s="5">
        <f t="shared" si="6"/>
        <v>200</v>
      </c>
      <c r="T47" s="5">
        <v>1</v>
      </c>
      <c r="U47" s="5">
        <v>0</v>
      </c>
      <c r="V47" s="6">
        <v>0</v>
      </c>
      <c r="W47" s="133">
        <f t="shared" si="25"/>
        <v>51</v>
      </c>
      <c r="X47" s="167"/>
      <c r="Y47" s="159"/>
      <c r="Z47" s="134">
        <f t="shared" si="7"/>
        <v>103.5</v>
      </c>
      <c r="AA47" s="130">
        <f t="shared" si="26"/>
        <v>60</v>
      </c>
      <c r="AB47" s="174"/>
      <c r="AC47" s="144"/>
      <c r="AD47" s="138">
        <f t="shared" si="8"/>
        <v>103.49959999800001</v>
      </c>
      <c r="AE47" s="136">
        <f t="shared" si="9"/>
        <v>400</v>
      </c>
      <c r="AF47" s="135">
        <f t="shared" si="10"/>
        <v>60</v>
      </c>
      <c r="AG47" s="139">
        <f t="shared" si="11"/>
        <v>2</v>
      </c>
    </row>
    <row r="48" spans="1:33" ht="32.25" thickBot="1" x14ac:dyDescent="0.25">
      <c r="A48" s="122">
        <v>45</v>
      </c>
      <c r="B48" s="186"/>
      <c r="C48" s="60" t="s">
        <v>71</v>
      </c>
      <c r="D48" s="37"/>
      <c r="E48" s="17"/>
      <c r="F48" s="17">
        <v>1959</v>
      </c>
      <c r="G48" s="19">
        <f t="shared" si="12"/>
        <v>45</v>
      </c>
      <c r="H48" s="98">
        <f t="shared" si="4"/>
        <v>0</v>
      </c>
      <c r="I48" s="18">
        <v>0</v>
      </c>
      <c r="J48" s="99">
        <f t="shared" si="23"/>
        <v>0</v>
      </c>
      <c r="K48" s="18"/>
      <c r="L48" s="18">
        <v>0</v>
      </c>
      <c r="M48" s="19">
        <v>0</v>
      </c>
      <c r="N48" s="132">
        <f t="shared" si="24"/>
        <v>74</v>
      </c>
      <c r="O48" s="170"/>
      <c r="P48" s="159"/>
      <c r="Q48" s="87">
        <f t="shared" si="5"/>
        <v>3</v>
      </c>
      <c r="R48" s="18">
        <v>3560</v>
      </c>
      <c r="S48" s="18">
        <f t="shared" si="6"/>
        <v>3560</v>
      </c>
      <c r="T48" s="18">
        <v>1</v>
      </c>
      <c r="U48" s="18">
        <v>2</v>
      </c>
      <c r="V48" s="19">
        <v>0</v>
      </c>
      <c r="W48" s="133">
        <f t="shared" si="25"/>
        <v>12</v>
      </c>
      <c r="X48" s="170"/>
      <c r="Y48" s="159"/>
      <c r="Z48" s="134">
        <f t="shared" si="7"/>
        <v>86</v>
      </c>
      <c r="AA48" s="130">
        <f t="shared" si="26"/>
        <v>41</v>
      </c>
      <c r="AB48" s="175"/>
      <c r="AC48" s="144"/>
      <c r="AD48" s="138">
        <f t="shared" si="8"/>
        <v>85.996439964400011</v>
      </c>
      <c r="AE48" s="136">
        <f t="shared" si="9"/>
        <v>3560</v>
      </c>
      <c r="AF48" s="135">
        <f t="shared" si="10"/>
        <v>41</v>
      </c>
      <c r="AG48" s="139">
        <f t="shared" si="11"/>
        <v>1</v>
      </c>
    </row>
    <row r="49" spans="1:33" ht="32.25" thickBot="1" x14ac:dyDescent="0.25">
      <c r="A49" s="122">
        <v>46</v>
      </c>
      <c r="B49" s="193" t="s">
        <v>44</v>
      </c>
      <c r="C49" s="58" t="s">
        <v>102</v>
      </c>
      <c r="D49" s="30"/>
      <c r="E49" s="9"/>
      <c r="F49" s="9">
        <v>1961</v>
      </c>
      <c r="G49" s="11">
        <f t="shared" si="12"/>
        <v>46</v>
      </c>
      <c r="H49" s="93">
        <f t="shared" si="4"/>
        <v>0</v>
      </c>
      <c r="I49" s="10">
        <v>0</v>
      </c>
      <c r="J49" s="10">
        <f t="shared" si="23"/>
        <v>0</v>
      </c>
      <c r="K49" s="10">
        <v>0</v>
      </c>
      <c r="L49" s="10">
        <v>0</v>
      </c>
      <c r="M49" s="11">
        <v>0</v>
      </c>
      <c r="N49" s="132">
        <f t="shared" si="24"/>
        <v>74</v>
      </c>
      <c r="O49" s="160">
        <f>J49+J50+J51</f>
        <v>1600</v>
      </c>
      <c r="P49" s="159">
        <f>(RANK(O49,$O$4:$O$66,0)+(RANK(O49,$O$4:$O$66,0)+(COUNTIF($O$4:$O$66,O49)-1)))/2</f>
        <v>18</v>
      </c>
      <c r="Q49" s="85">
        <f t="shared" si="5"/>
        <v>1</v>
      </c>
      <c r="R49" s="10">
        <v>1200</v>
      </c>
      <c r="S49" s="10">
        <f t="shared" si="6"/>
        <v>1200</v>
      </c>
      <c r="T49" s="10">
        <v>1</v>
      </c>
      <c r="U49" s="10">
        <v>0</v>
      </c>
      <c r="V49" s="11">
        <v>0</v>
      </c>
      <c r="W49" s="133">
        <f t="shared" si="25"/>
        <v>31.5</v>
      </c>
      <c r="X49" s="160">
        <f>S49+S50+S51</f>
        <v>4340</v>
      </c>
      <c r="Y49" s="159">
        <f>(RANK(X49,$X$4:$X$66,0)+(RANK(X49,$X$4:$X$66,0)+(COUNTIF($X$4:$X$66,X49)-1)))/2</f>
        <v>11</v>
      </c>
      <c r="Z49" s="134">
        <f t="shared" si="7"/>
        <v>105.5</v>
      </c>
      <c r="AA49" s="130">
        <f t="shared" si="26"/>
        <v>62</v>
      </c>
      <c r="AB49" s="173">
        <f t="shared" ref="AB49" si="31">P49+Y49</f>
        <v>29</v>
      </c>
      <c r="AC49" s="144">
        <f>RANK(AB49,$AB$4:$AB$66,1)</f>
        <v>16</v>
      </c>
      <c r="AD49" s="138">
        <f t="shared" si="8"/>
        <v>105.499999988</v>
      </c>
      <c r="AE49" s="136">
        <f t="shared" si="9"/>
        <v>1200</v>
      </c>
      <c r="AF49" s="135">
        <f t="shared" si="10"/>
        <v>62</v>
      </c>
      <c r="AG49" s="139">
        <f t="shared" si="11"/>
        <v>1</v>
      </c>
    </row>
    <row r="50" spans="1:33" ht="32.25" thickBot="1" x14ac:dyDescent="0.25">
      <c r="A50" s="122">
        <v>47</v>
      </c>
      <c r="B50" s="194"/>
      <c r="C50" s="39" t="s">
        <v>103</v>
      </c>
      <c r="D50" s="32"/>
      <c r="E50" s="12"/>
      <c r="F50" s="12">
        <v>1979</v>
      </c>
      <c r="G50" s="14">
        <f t="shared" si="12"/>
        <v>47</v>
      </c>
      <c r="H50" s="96">
        <f t="shared" si="4"/>
        <v>1</v>
      </c>
      <c r="I50" s="13">
        <v>1600</v>
      </c>
      <c r="J50" s="20">
        <f t="shared" si="23"/>
        <v>1600</v>
      </c>
      <c r="K50" s="13">
        <v>1</v>
      </c>
      <c r="L50" s="13">
        <v>0</v>
      </c>
      <c r="M50" s="14">
        <v>0</v>
      </c>
      <c r="N50" s="132">
        <f t="shared" si="24"/>
        <v>21</v>
      </c>
      <c r="O50" s="161"/>
      <c r="P50" s="159"/>
      <c r="Q50" s="79">
        <f t="shared" si="5"/>
        <v>1</v>
      </c>
      <c r="R50" s="13">
        <v>1600</v>
      </c>
      <c r="S50" s="13">
        <f t="shared" si="6"/>
        <v>1600</v>
      </c>
      <c r="T50" s="13">
        <v>1</v>
      </c>
      <c r="U50" s="13">
        <v>0</v>
      </c>
      <c r="V50" s="14">
        <v>0</v>
      </c>
      <c r="W50" s="133">
        <f t="shared" si="25"/>
        <v>23</v>
      </c>
      <c r="X50" s="161"/>
      <c r="Y50" s="159"/>
      <c r="Z50" s="134">
        <f t="shared" si="7"/>
        <v>44</v>
      </c>
      <c r="AA50" s="130">
        <f t="shared" si="26"/>
        <v>13</v>
      </c>
      <c r="AB50" s="174"/>
      <c r="AC50" s="144"/>
      <c r="AD50" s="138">
        <f t="shared" si="8"/>
        <v>44</v>
      </c>
      <c r="AE50" s="136">
        <f t="shared" si="9"/>
        <v>3200</v>
      </c>
      <c r="AF50" s="135">
        <f t="shared" si="10"/>
        <v>13</v>
      </c>
      <c r="AG50" s="139">
        <f t="shared" si="11"/>
        <v>1</v>
      </c>
    </row>
    <row r="51" spans="1:33" ht="32.25" thickBot="1" x14ac:dyDescent="0.25">
      <c r="A51" s="122">
        <v>48</v>
      </c>
      <c r="B51" s="195"/>
      <c r="C51" s="59" t="s">
        <v>104</v>
      </c>
      <c r="D51" s="34"/>
      <c r="E51" s="15"/>
      <c r="F51" s="15">
        <v>1986</v>
      </c>
      <c r="G51" s="77">
        <f t="shared" si="12"/>
        <v>48</v>
      </c>
      <c r="H51" s="100">
        <f t="shared" si="4"/>
        <v>0</v>
      </c>
      <c r="I51" s="16"/>
      <c r="J51" s="101">
        <f t="shared" si="23"/>
        <v>0</v>
      </c>
      <c r="K51" s="16">
        <v>0</v>
      </c>
      <c r="L51" s="16">
        <v>0</v>
      </c>
      <c r="M51" s="77">
        <v>0</v>
      </c>
      <c r="N51" s="132">
        <f t="shared" si="24"/>
        <v>74</v>
      </c>
      <c r="O51" s="162"/>
      <c r="P51" s="159"/>
      <c r="Q51" s="86">
        <f t="shared" si="5"/>
        <v>2</v>
      </c>
      <c r="R51" s="16">
        <v>1540</v>
      </c>
      <c r="S51" s="16">
        <f t="shared" si="6"/>
        <v>1540</v>
      </c>
      <c r="T51" s="16">
        <v>0</v>
      </c>
      <c r="U51" s="16">
        <v>0</v>
      </c>
      <c r="V51" s="77">
        <v>2</v>
      </c>
      <c r="W51" s="133">
        <f t="shared" si="25"/>
        <v>24</v>
      </c>
      <c r="X51" s="162"/>
      <c r="Y51" s="159"/>
      <c r="Z51" s="134">
        <f t="shared" si="7"/>
        <v>98</v>
      </c>
      <c r="AA51" s="130">
        <f t="shared" si="26"/>
        <v>55</v>
      </c>
      <c r="AB51" s="175"/>
      <c r="AC51" s="144"/>
      <c r="AD51" s="138">
        <f t="shared" si="8"/>
        <v>97.998459999999994</v>
      </c>
      <c r="AE51" s="136">
        <f t="shared" si="9"/>
        <v>1540</v>
      </c>
      <c r="AF51" s="135">
        <f t="shared" si="10"/>
        <v>55</v>
      </c>
      <c r="AG51" s="139">
        <f t="shared" si="11"/>
        <v>1</v>
      </c>
    </row>
    <row r="52" spans="1:33" ht="32.25" thickBot="1" x14ac:dyDescent="0.25">
      <c r="A52" s="122">
        <v>49</v>
      </c>
      <c r="B52" s="184" t="s">
        <v>89</v>
      </c>
      <c r="C52" s="40" t="s">
        <v>90</v>
      </c>
      <c r="D52" s="25"/>
      <c r="E52" s="78"/>
      <c r="F52" s="1">
        <v>1985</v>
      </c>
      <c r="G52" s="3">
        <f t="shared" si="12"/>
        <v>49</v>
      </c>
      <c r="H52" s="92">
        <f t="shared" si="4"/>
        <v>1</v>
      </c>
      <c r="I52" s="2">
        <v>1480</v>
      </c>
      <c r="J52" s="2">
        <f t="shared" si="23"/>
        <v>1480</v>
      </c>
      <c r="K52" s="2">
        <v>1</v>
      </c>
      <c r="L52" s="2">
        <v>0</v>
      </c>
      <c r="M52" s="3">
        <v>0</v>
      </c>
      <c r="N52" s="132">
        <f t="shared" si="24"/>
        <v>27</v>
      </c>
      <c r="O52" s="169">
        <f>J52+J53+J54</f>
        <v>1480</v>
      </c>
      <c r="P52" s="159">
        <f>(RANK(O52,$O$4:$O$66,0)+(RANK(O52,$O$4:$O$66,0)+(COUNTIF($O$4:$O$66,O52)-1)))/2</f>
        <v>19</v>
      </c>
      <c r="Q52" s="82">
        <f t="shared" si="5"/>
        <v>1</v>
      </c>
      <c r="R52" s="2">
        <v>1480</v>
      </c>
      <c r="S52" s="2">
        <f t="shared" si="6"/>
        <v>1480</v>
      </c>
      <c r="T52" s="2">
        <v>1</v>
      </c>
      <c r="U52" s="2">
        <v>0</v>
      </c>
      <c r="V52" s="3">
        <v>0</v>
      </c>
      <c r="W52" s="133">
        <f t="shared" si="25"/>
        <v>25</v>
      </c>
      <c r="X52" s="169">
        <f>S52+S53+S54</f>
        <v>7730</v>
      </c>
      <c r="Y52" s="159">
        <f>(RANK(X52,$X$4:$X$66,0)+(RANK(X52,$X$4:$X$66,0)+(COUNTIF($X$4:$X$66,X52)-1)))/2</f>
        <v>4</v>
      </c>
      <c r="Z52" s="134">
        <f t="shared" si="7"/>
        <v>52</v>
      </c>
      <c r="AA52" s="130">
        <f t="shared" si="26"/>
        <v>16</v>
      </c>
      <c r="AB52" s="173">
        <f t="shared" ref="AB52" si="32">P52+Y52</f>
        <v>23</v>
      </c>
      <c r="AC52" s="144">
        <f>RANK(AB52,$AB$4:$AB$66,1)</f>
        <v>11</v>
      </c>
      <c r="AD52" s="138">
        <f t="shared" si="8"/>
        <v>52</v>
      </c>
      <c r="AE52" s="136">
        <f t="shared" si="9"/>
        <v>2960</v>
      </c>
      <c r="AF52" s="135">
        <f t="shared" si="10"/>
        <v>16</v>
      </c>
      <c r="AG52" s="139">
        <f t="shared" si="11"/>
        <v>1</v>
      </c>
    </row>
    <row r="53" spans="1:33" ht="32.25" thickBot="1" x14ac:dyDescent="0.25">
      <c r="A53" s="122">
        <v>50</v>
      </c>
      <c r="B53" s="185"/>
      <c r="C53" s="38" t="s">
        <v>91</v>
      </c>
      <c r="D53" s="27"/>
      <c r="E53" s="35"/>
      <c r="F53" s="4">
        <v>1983</v>
      </c>
      <c r="G53" s="6">
        <f t="shared" si="12"/>
        <v>50</v>
      </c>
      <c r="H53" s="92">
        <f t="shared" si="4"/>
        <v>0</v>
      </c>
      <c r="I53" s="5">
        <v>0</v>
      </c>
      <c r="J53" s="2">
        <f t="shared" si="23"/>
        <v>0</v>
      </c>
      <c r="K53" s="5">
        <v>0</v>
      </c>
      <c r="L53" s="5">
        <v>0</v>
      </c>
      <c r="M53" s="6">
        <v>0</v>
      </c>
      <c r="N53" s="132">
        <f t="shared" si="24"/>
        <v>74</v>
      </c>
      <c r="O53" s="167"/>
      <c r="P53" s="159"/>
      <c r="Q53" s="83">
        <f t="shared" si="5"/>
        <v>5</v>
      </c>
      <c r="R53" s="5">
        <v>4800</v>
      </c>
      <c r="S53" s="5">
        <f t="shared" si="6"/>
        <v>4800</v>
      </c>
      <c r="T53" s="5">
        <v>5</v>
      </c>
      <c r="U53" s="5">
        <v>0</v>
      </c>
      <c r="V53" s="6">
        <v>0</v>
      </c>
      <c r="W53" s="133">
        <f t="shared" si="25"/>
        <v>6</v>
      </c>
      <c r="X53" s="167"/>
      <c r="Y53" s="159"/>
      <c r="Z53" s="134">
        <f t="shared" si="7"/>
        <v>80</v>
      </c>
      <c r="AA53" s="130">
        <f t="shared" si="26"/>
        <v>34</v>
      </c>
      <c r="AB53" s="174"/>
      <c r="AC53" s="144"/>
      <c r="AD53" s="138">
        <f t="shared" si="8"/>
        <v>79.995199999999997</v>
      </c>
      <c r="AE53" s="136">
        <f t="shared" si="9"/>
        <v>4800</v>
      </c>
      <c r="AF53" s="135">
        <f t="shared" si="10"/>
        <v>34</v>
      </c>
      <c r="AG53" s="139">
        <f t="shared" si="11"/>
        <v>1</v>
      </c>
    </row>
    <row r="54" spans="1:33" ht="48" thickBot="1" x14ac:dyDescent="0.25">
      <c r="A54" s="122">
        <v>51</v>
      </c>
      <c r="B54" s="186"/>
      <c r="C54" s="60" t="s">
        <v>92</v>
      </c>
      <c r="D54" s="37"/>
      <c r="E54" s="36"/>
      <c r="F54" s="17">
        <v>1970</v>
      </c>
      <c r="G54" s="19">
        <f t="shared" si="12"/>
        <v>51</v>
      </c>
      <c r="H54" s="98">
        <f t="shared" si="4"/>
        <v>0</v>
      </c>
      <c r="I54" s="18">
        <v>0</v>
      </c>
      <c r="J54" s="99">
        <f t="shared" si="23"/>
        <v>0</v>
      </c>
      <c r="K54" s="18">
        <v>0</v>
      </c>
      <c r="L54" s="18">
        <v>0</v>
      </c>
      <c r="M54" s="19">
        <v>0</v>
      </c>
      <c r="N54" s="132">
        <f t="shared" si="24"/>
        <v>74</v>
      </c>
      <c r="O54" s="170"/>
      <c r="P54" s="159"/>
      <c r="Q54" s="87">
        <f t="shared" si="5"/>
        <v>6</v>
      </c>
      <c r="R54" s="18">
        <v>1450</v>
      </c>
      <c r="S54" s="18">
        <f t="shared" si="6"/>
        <v>1450</v>
      </c>
      <c r="T54" s="18">
        <v>0</v>
      </c>
      <c r="U54" s="18">
        <v>6</v>
      </c>
      <c r="V54" s="19">
        <v>0</v>
      </c>
      <c r="W54" s="133">
        <f t="shared" si="25"/>
        <v>27</v>
      </c>
      <c r="X54" s="170"/>
      <c r="Y54" s="159"/>
      <c r="Z54" s="134">
        <f t="shared" si="7"/>
        <v>101</v>
      </c>
      <c r="AA54" s="130">
        <f t="shared" si="26"/>
        <v>59</v>
      </c>
      <c r="AB54" s="175"/>
      <c r="AC54" s="144"/>
      <c r="AD54" s="138">
        <f t="shared" si="8"/>
        <v>101</v>
      </c>
      <c r="AE54" s="136">
        <f t="shared" si="9"/>
        <v>1450</v>
      </c>
      <c r="AF54" s="135">
        <f t="shared" si="10"/>
        <v>59</v>
      </c>
      <c r="AG54" s="139">
        <f t="shared" si="11"/>
        <v>1</v>
      </c>
    </row>
    <row r="55" spans="1:33" ht="32.25" thickBot="1" x14ac:dyDescent="0.25">
      <c r="A55" s="122">
        <v>52</v>
      </c>
      <c r="B55" s="181" t="s">
        <v>122</v>
      </c>
      <c r="C55" s="58" t="s">
        <v>18</v>
      </c>
      <c r="D55" s="30"/>
      <c r="E55" s="9"/>
      <c r="F55" s="9">
        <v>1974</v>
      </c>
      <c r="G55" s="11">
        <f t="shared" si="12"/>
        <v>52</v>
      </c>
      <c r="H55" s="93">
        <f t="shared" si="4"/>
        <v>0</v>
      </c>
      <c r="I55" s="10">
        <v>0</v>
      </c>
      <c r="J55" s="10">
        <f t="shared" si="23"/>
        <v>0</v>
      </c>
      <c r="K55" s="10">
        <v>0</v>
      </c>
      <c r="L55" s="10">
        <v>0</v>
      </c>
      <c r="M55" s="11">
        <v>0</v>
      </c>
      <c r="N55" s="132">
        <f t="shared" si="24"/>
        <v>74</v>
      </c>
      <c r="O55" s="160">
        <f>J55+J56+J57</f>
        <v>1220</v>
      </c>
      <c r="P55" s="159">
        <f>(RANK(O55,$O$4:$O$66,0)+(RANK(O55,$O$4:$O$66,0)+(COUNTIF($O$4:$O$66,O55)-1)))/2</f>
        <v>20</v>
      </c>
      <c r="Q55" s="85">
        <f t="shared" si="5"/>
        <v>1</v>
      </c>
      <c r="R55" s="10">
        <v>7500</v>
      </c>
      <c r="S55" s="10">
        <f t="shared" si="6"/>
        <v>7500</v>
      </c>
      <c r="T55" s="10">
        <v>1</v>
      </c>
      <c r="U55" s="10">
        <v>0</v>
      </c>
      <c r="V55" s="11">
        <v>0</v>
      </c>
      <c r="W55" s="133">
        <f t="shared" si="25"/>
        <v>1</v>
      </c>
      <c r="X55" s="160">
        <f>S55+S56+S57</f>
        <v>8720</v>
      </c>
      <c r="Y55" s="159">
        <f>(RANK(X55,$X$4:$X$66,0)+(RANK(X55,$X$4:$X$66,0)+(COUNTIF($X$4:$X$66,X55)-1)))/2</f>
        <v>2</v>
      </c>
      <c r="Z55" s="134">
        <f t="shared" si="7"/>
        <v>75</v>
      </c>
      <c r="AA55" s="130">
        <f t="shared" si="26"/>
        <v>30</v>
      </c>
      <c r="AB55" s="173">
        <f t="shared" ref="AB55" si="33">P55+Y55</f>
        <v>22</v>
      </c>
      <c r="AC55" s="144">
        <f>RANK(AB55,$AB$4:$AB$66,1)</f>
        <v>10</v>
      </c>
      <c r="AD55" s="138">
        <f t="shared" si="8"/>
        <v>74.999999924999997</v>
      </c>
      <c r="AE55" s="136">
        <f t="shared" si="9"/>
        <v>7500</v>
      </c>
      <c r="AF55" s="135">
        <f t="shared" si="10"/>
        <v>30</v>
      </c>
      <c r="AG55" s="139">
        <f t="shared" si="11"/>
        <v>1</v>
      </c>
    </row>
    <row r="56" spans="1:33" ht="42" customHeight="1" thickBot="1" x14ac:dyDescent="0.25">
      <c r="A56" s="122">
        <v>53</v>
      </c>
      <c r="B56" s="182"/>
      <c r="C56" s="39" t="s">
        <v>19</v>
      </c>
      <c r="D56" s="32"/>
      <c r="E56" s="12"/>
      <c r="F56" s="12">
        <v>1974</v>
      </c>
      <c r="G56" s="14">
        <f t="shared" si="12"/>
        <v>53</v>
      </c>
      <c r="H56" s="96">
        <f t="shared" si="4"/>
        <v>0</v>
      </c>
      <c r="I56" s="13">
        <v>0</v>
      </c>
      <c r="J56" s="20">
        <f t="shared" si="23"/>
        <v>0</v>
      </c>
      <c r="K56" s="13">
        <v>0</v>
      </c>
      <c r="L56" s="13">
        <v>0</v>
      </c>
      <c r="M56" s="14">
        <v>0</v>
      </c>
      <c r="N56" s="132">
        <f t="shared" si="24"/>
        <v>74</v>
      </c>
      <c r="O56" s="161"/>
      <c r="P56" s="159"/>
      <c r="Q56" s="79">
        <f t="shared" si="5"/>
        <v>0</v>
      </c>
      <c r="R56" s="13">
        <v>0</v>
      </c>
      <c r="S56" s="13">
        <f t="shared" si="6"/>
        <v>0</v>
      </c>
      <c r="T56" s="13">
        <v>0</v>
      </c>
      <c r="U56" s="13">
        <v>0</v>
      </c>
      <c r="V56" s="14">
        <v>0</v>
      </c>
      <c r="W56" s="133">
        <f t="shared" si="25"/>
        <v>72</v>
      </c>
      <c r="X56" s="161"/>
      <c r="Y56" s="159"/>
      <c r="Z56" s="134">
        <f t="shared" si="7"/>
        <v>146</v>
      </c>
      <c r="AA56" s="130">
        <f t="shared" si="26"/>
        <v>77</v>
      </c>
      <c r="AB56" s="174"/>
      <c r="AC56" s="144"/>
      <c r="AD56" s="138">
        <f t="shared" si="8"/>
        <v>146</v>
      </c>
      <c r="AE56" s="136">
        <f t="shared" si="9"/>
        <v>0</v>
      </c>
      <c r="AF56" s="135">
        <f t="shared" si="10"/>
        <v>77</v>
      </c>
      <c r="AG56" s="139">
        <f t="shared" si="11"/>
        <v>8</v>
      </c>
    </row>
    <row r="57" spans="1:33" ht="32.25" thickBot="1" x14ac:dyDescent="0.25">
      <c r="A57" s="122">
        <v>54</v>
      </c>
      <c r="B57" s="183"/>
      <c r="C57" s="59" t="s">
        <v>52</v>
      </c>
      <c r="D57" s="34"/>
      <c r="E57" s="15"/>
      <c r="F57" s="15">
        <v>1975</v>
      </c>
      <c r="G57" s="77">
        <f t="shared" si="12"/>
        <v>54</v>
      </c>
      <c r="H57" s="100">
        <f t="shared" si="4"/>
        <v>1</v>
      </c>
      <c r="I57" s="16">
        <v>1220</v>
      </c>
      <c r="J57" s="101">
        <f t="shared" si="23"/>
        <v>1220</v>
      </c>
      <c r="K57" s="16">
        <v>0</v>
      </c>
      <c r="L57" s="16">
        <v>1</v>
      </c>
      <c r="M57" s="77">
        <v>0</v>
      </c>
      <c r="N57" s="132">
        <f t="shared" si="24"/>
        <v>31</v>
      </c>
      <c r="O57" s="162"/>
      <c r="P57" s="159"/>
      <c r="Q57" s="86">
        <f t="shared" si="5"/>
        <v>0</v>
      </c>
      <c r="R57" s="16">
        <v>1220</v>
      </c>
      <c r="S57" s="16">
        <f t="shared" si="6"/>
        <v>1220</v>
      </c>
      <c r="T57" s="16">
        <v>0</v>
      </c>
      <c r="U57" s="16">
        <v>0</v>
      </c>
      <c r="V57" s="77">
        <v>0</v>
      </c>
      <c r="W57" s="133">
        <f t="shared" si="25"/>
        <v>30</v>
      </c>
      <c r="X57" s="162"/>
      <c r="Y57" s="159"/>
      <c r="Z57" s="134">
        <f t="shared" si="7"/>
        <v>61</v>
      </c>
      <c r="AA57" s="130">
        <f t="shared" si="26"/>
        <v>21</v>
      </c>
      <c r="AB57" s="175"/>
      <c r="AC57" s="144"/>
      <c r="AD57" s="138">
        <f t="shared" si="8"/>
        <v>61</v>
      </c>
      <c r="AE57" s="136">
        <f t="shared" si="9"/>
        <v>2440</v>
      </c>
      <c r="AF57" s="135">
        <f t="shared" si="10"/>
        <v>21</v>
      </c>
      <c r="AG57" s="139">
        <f t="shared" si="11"/>
        <v>1</v>
      </c>
    </row>
    <row r="58" spans="1:33" ht="48" thickBot="1" x14ac:dyDescent="0.25">
      <c r="A58" s="122">
        <v>55</v>
      </c>
      <c r="B58" s="184" t="s">
        <v>6</v>
      </c>
      <c r="C58" s="40" t="s">
        <v>7</v>
      </c>
      <c r="D58" s="25"/>
      <c r="E58" s="1"/>
      <c r="F58" s="1">
        <v>1980</v>
      </c>
      <c r="G58" s="3">
        <f t="shared" si="12"/>
        <v>55</v>
      </c>
      <c r="H58" s="92">
        <f t="shared" si="4"/>
        <v>1</v>
      </c>
      <c r="I58" s="2">
        <v>1200</v>
      </c>
      <c r="J58" s="2">
        <f t="shared" si="23"/>
        <v>1200</v>
      </c>
      <c r="K58" s="2">
        <v>0</v>
      </c>
      <c r="L58" s="2">
        <v>1</v>
      </c>
      <c r="M58" s="3">
        <v>0</v>
      </c>
      <c r="N58" s="132">
        <f t="shared" si="24"/>
        <v>32</v>
      </c>
      <c r="O58" s="169">
        <f>J58+J59+J60</f>
        <v>1200</v>
      </c>
      <c r="P58" s="159">
        <f>(RANK(O58,$O$4:$O$66,0)+(RANK(O58,$O$4:$O$66,0)+(COUNTIF($O$4:$O$66,O58)-1)))/2</f>
        <v>21</v>
      </c>
      <c r="Q58" s="82">
        <f t="shared" si="5"/>
        <v>1</v>
      </c>
      <c r="R58" s="2">
        <v>1200</v>
      </c>
      <c r="S58" s="2">
        <f t="shared" si="6"/>
        <v>1200</v>
      </c>
      <c r="T58" s="2">
        <v>0</v>
      </c>
      <c r="U58" s="2">
        <v>1</v>
      </c>
      <c r="V58" s="3">
        <v>0</v>
      </c>
      <c r="W58" s="133">
        <f t="shared" si="25"/>
        <v>31.5</v>
      </c>
      <c r="X58" s="169">
        <f>S58+S59+S60</f>
        <v>1200</v>
      </c>
      <c r="Y58" s="159">
        <f>(RANK(X58,$X$4:$X$66,0)+(RANK(X58,$X$4:$X$66,0)+(COUNTIF($X$4:$X$66,X58)-1)))/2</f>
        <v>19</v>
      </c>
      <c r="Z58" s="134">
        <f t="shared" si="7"/>
        <v>63.5</v>
      </c>
      <c r="AA58" s="130">
        <f t="shared" si="26"/>
        <v>22</v>
      </c>
      <c r="AB58" s="173">
        <f t="shared" ref="AB58" si="34">P58+Y58</f>
        <v>40</v>
      </c>
      <c r="AC58" s="144">
        <f>RANK(AB58,$AB$4:$AB$66,1)</f>
        <v>21</v>
      </c>
      <c r="AD58" s="138">
        <f t="shared" si="8"/>
        <v>63.5</v>
      </c>
      <c r="AE58" s="136">
        <f t="shared" si="9"/>
        <v>2400</v>
      </c>
      <c r="AF58" s="135">
        <f t="shared" si="10"/>
        <v>22</v>
      </c>
      <c r="AG58" s="139">
        <f t="shared" si="11"/>
        <v>1</v>
      </c>
    </row>
    <row r="59" spans="1:33" ht="32.25" thickBot="1" x14ac:dyDescent="0.25">
      <c r="A59" s="122">
        <v>56</v>
      </c>
      <c r="B59" s="185"/>
      <c r="C59" s="38" t="s">
        <v>21</v>
      </c>
      <c r="D59" s="27"/>
      <c r="E59" s="4"/>
      <c r="F59" s="4">
        <v>1958</v>
      </c>
      <c r="G59" s="6">
        <f t="shared" si="12"/>
        <v>56</v>
      </c>
      <c r="H59" s="92">
        <f t="shared" si="4"/>
        <v>0</v>
      </c>
      <c r="I59" s="5">
        <v>0</v>
      </c>
      <c r="J59" s="2">
        <f t="shared" si="23"/>
        <v>0</v>
      </c>
      <c r="K59" s="5">
        <v>0</v>
      </c>
      <c r="L59" s="5">
        <v>0</v>
      </c>
      <c r="M59" s="6">
        <v>0</v>
      </c>
      <c r="N59" s="132">
        <f t="shared" si="24"/>
        <v>74</v>
      </c>
      <c r="O59" s="167"/>
      <c r="P59" s="159"/>
      <c r="Q59" s="83">
        <f t="shared" si="5"/>
        <v>0</v>
      </c>
      <c r="R59" s="5">
        <v>0</v>
      </c>
      <c r="S59" s="5">
        <f t="shared" si="6"/>
        <v>0</v>
      </c>
      <c r="T59" s="5">
        <v>0</v>
      </c>
      <c r="U59" s="5">
        <v>0</v>
      </c>
      <c r="V59" s="6">
        <v>0</v>
      </c>
      <c r="W59" s="133">
        <f t="shared" si="25"/>
        <v>72</v>
      </c>
      <c r="X59" s="167"/>
      <c r="Y59" s="159"/>
      <c r="Z59" s="134">
        <f t="shared" si="7"/>
        <v>146</v>
      </c>
      <c r="AA59" s="130">
        <f t="shared" si="26"/>
        <v>77</v>
      </c>
      <c r="AB59" s="174"/>
      <c r="AC59" s="144"/>
      <c r="AD59" s="138">
        <f t="shared" si="8"/>
        <v>146</v>
      </c>
      <c r="AE59" s="136">
        <f t="shared" si="9"/>
        <v>0</v>
      </c>
      <c r="AF59" s="135">
        <f t="shared" si="10"/>
        <v>77</v>
      </c>
      <c r="AG59" s="139">
        <f t="shared" si="11"/>
        <v>8</v>
      </c>
    </row>
    <row r="60" spans="1:33" ht="42.75" customHeight="1" thickBot="1" x14ac:dyDescent="0.25">
      <c r="A60" s="122">
        <v>57</v>
      </c>
      <c r="B60" s="186"/>
      <c r="C60" s="60" t="s">
        <v>28</v>
      </c>
      <c r="D60" s="37"/>
      <c r="E60" s="17"/>
      <c r="F60" s="17">
        <v>1971</v>
      </c>
      <c r="G60" s="19">
        <f t="shared" si="12"/>
        <v>57</v>
      </c>
      <c r="H60" s="98">
        <f t="shared" si="4"/>
        <v>0</v>
      </c>
      <c r="I60" s="18">
        <v>0</v>
      </c>
      <c r="J60" s="99">
        <f t="shared" si="23"/>
        <v>0</v>
      </c>
      <c r="K60" s="18">
        <v>0</v>
      </c>
      <c r="L60" s="18">
        <v>0</v>
      </c>
      <c r="M60" s="19">
        <v>0</v>
      </c>
      <c r="N60" s="132">
        <f t="shared" si="24"/>
        <v>74</v>
      </c>
      <c r="O60" s="170"/>
      <c r="P60" s="159"/>
      <c r="Q60" s="87">
        <f t="shared" si="5"/>
        <v>0</v>
      </c>
      <c r="R60" s="18">
        <v>0</v>
      </c>
      <c r="S60" s="18">
        <f t="shared" si="6"/>
        <v>0</v>
      </c>
      <c r="T60" s="18">
        <v>0</v>
      </c>
      <c r="U60" s="18">
        <v>0</v>
      </c>
      <c r="V60" s="19">
        <v>0</v>
      </c>
      <c r="W60" s="133">
        <f t="shared" si="25"/>
        <v>72</v>
      </c>
      <c r="X60" s="170"/>
      <c r="Y60" s="159"/>
      <c r="Z60" s="134">
        <f t="shared" si="7"/>
        <v>146</v>
      </c>
      <c r="AA60" s="130">
        <f t="shared" si="26"/>
        <v>77</v>
      </c>
      <c r="AB60" s="175"/>
      <c r="AC60" s="144"/>
      <c r="AD60" s="138">
        <f t="shared" si="8"/>
        <v>146</v>
      </c>
      <c r="AE60" s="136">
        <f t="shared" si="9"/>
        <v>0</v>
      </c>
      <c r="AF60" s="135">
        <f t="shared" si="10"/>
        <v>77</v>
      </c>
      <c r="AG60" s="139">
        <f t="shared" si="11"/>
        <v>8</v>
      </c>
    </row>
    <row r="61" spans="1:33" ht="32.25" thickBot="1" x14ac:dyDescent="0.25">
      <c r="A61" s="122">
        <v>58</v>
      </c>
      <c r="B61" s="181" t="s">
        <v>96</v>
      </c>
      <c r="C61" s="58" t="s">
        <v>97</v>
      </c>
      <c r="D61" s="30"/>
      <c r="E61" s="29"/>
      <c r="F61" s="9">
        <v>1985</v>
      </c>
      <c r="G61" s="11">
        <f t="shared" si="12"/>
        <v>58</v>
      </c>
      <c r="H61" s="93">
        <f t="shared" si="4"/>
        <v>3</v>
      </c>
      <c r="I61" s="10">
        <v>4500</v>
      </c>
      <c r="J61" s="10">
        <f t="shared" si="23"/>
        <v>4500</v>
      </c>
      <c r="K61" s="10">
        <v>0</v>
      </c>
      <c r="L61" s="10">
        <v>3</v>
      </c>
      <c r="M61" s="11">
        <v>0</v>
      </c>
      <c r="N61" s="132">
        <f t="shared" si="24"/>
        <v>6</v>
      </c>
      <c r="O61" s="160">
        <f>J61+J62+J63</f>
        <v>8060</v>
      </c>
      <c r="P61" s="159">
        <f>(RANK(O61,$O$4:$O$66,0)+(RANK(O61,$O$4:$O$66,0)+(COUNTIF($O$4:$O$66,O61)-1)))/2</f>
        <v>2</v>
      </c>
      <c r="Q61" s="85">
        <f t="shared" si="5"/>
        <v>0</v>
      </c>
      <c r="R61" s="10">
        <v>0</v>
      </c>
      <c r="S61" s="10">
        <f t="shared" si="6"/>
        <v>0</v>
      </c>
      <c r="T61" s="10">
        <v>0</v>
      </c>
      <c r="U61" s="10">
        <v>0</v>
      </c>
      <c r="V61" s="11">
        <v>0</v>
      </c>
      <c r="W61" s="133">
        <f t="shared" si="25"/>
        <v>72</v>
      </c>
      <c r="X61" s="160">
        <f>S61+S62+S63</f>
        <v>1160</v>
      </c>
      <c r="Y61" s="159">
        <f>(RANK(X61,$X$4:$X$66,0)+(RANK(X61,$X$4:$X$66,0)+(COUNTIF($X$4:$X$66,X61)-1)))/2</f>
        <v>21</v>
      </c>
      <c r="Z61" s="134">
        <f t="shared" si="7"/>
        <v>78</v>
      </c>
      <c r="AA61" s="130">
        <f t="shared" si="26"/>
        <v>32</v>
      </c>
      <c r="AB61" s="173">
        <f t="shared" ref="AB61" si="35">P61+Y61</f>
        <v>23</v>
      </c>
      <c r="AC61" s="144">
        <f>RANK(AB61,$AB$4:$AB$66,1)</f>
        <v>11</v>
      </c>
      <c r="AD61" s="138">
        <f t="shared" si="8"/>
        <v>78</v>
      </c>
      <c r="AE61" s="136">
        <f t="shared" si="9"/>
        <v>4500</v>
      </c>
      <c r="AF61" s="135">
        <f t="shared" si="10"/>
        <v>32</v>
      </c>
      <c r="AG61" s="139">
        <f t="shared" si="11"/>
        <v>1</v>
      </c>
    </row>
    <row r="62" spans="1:33" ht="32.25" thickBot="1" x14ac:dyDescent="0.25">
      <c r="A62" s="122">
        <v>59</v>
      </c>
      <c r="B62" s="182"/>
      <c r="C62" s="39" t="s">
        <v>66</v>
      </c>
      <c r="D62" s="32"/>
      <c r="E62" s="31"/>
      <c r="F62" s="12">
        <v>1974</v>
      </c>
      <c r="G62" s="14">
        <f t="shared" si="12"/>
        <v>59</v>
      </c>
      <c r="H62" s="96">
        <f t="shared" si="4"/>
        <v>3</v>
      </c>
      <c r="I62" s="13">
        <v>2500</v>
      </c>
      <c r="J62" s="20">
        <f t="shared" si="23"/>
        <v>2500</v>
      </c>
      <c r="K62" s="13">
        <v>1</v>
      </c>
      <c r="L62" s="13">
        <v>0</v>
      </c>
      <c r="M62" s="14">
        <v>2</v>
      </c>
      <c r="N62" s="132">
        <f t="shared" si="24"/>
        <v>11</v>
      </c>
      <c r="O62" s="161"/>
      <c r="P62" s="159"/>
      <c r="Q62" s="79">
        <f t="shared" si="5"/>
        <v>1</v>
      </c>
      <c r="R62" s="13">
        <v>100</v>
      </c>
      <c r="S62" s="13">
        <f t="shared" si="6"/>
        <v>100</v>
      </c>
      <c r="T62" s="13">
        <v>1</v>
      </c>
      <c r="U62" s="13">
        <v>0</v>
      </c>
      <c r="V62" s="14">
        <v>0</v>
      </c>
      <c r="W62" s="133">
        <f t="shared" si="25"/>
        <v>56</v>
      </c>
      <c r="X62" s="161"/>
      <c r="Y62" s="159"/>
      <c r="Z62" s="134">
        <f t="shared" si="7"/>
        <v>67</v>
      </c>
      <c r="AA62" s="130">
        <f t="shared" si="26"/>
        <v>24</v>
      </c>
      <c r="AB62" s="174"/>
      <c r="AC62" s="144"/>
      <c r="AD62" s="138">
        <f t="shared" si="8"/>
        <v>67</v>
      </c>
      <c r="AE62" s="136">
        <f t="shared" si="9"/>
        <v>2600</v>
      </c>
      <c r="AF62" s="135">
        <f t="shared" si="10"/>
        <v>24</v>
      </c>
      <c r="AG62" s="139">
        <f t="shared" si="11"/>
        <v>1</v>
      </c>
    </row>
    <row r="63" spans="1:33" ht="32.25" thickBot="1" x14ac:dyDescent="0.25">
      <c r="A63" s="122">
        <v>60</v>
      </c>
      <c r="B63" s="183"/>
      <c r="C63" s="59" t="s">
        <v>98</v>
      </c>
      <c r="D63" s="34"/>
      <c r="E63" s="33"/>
      <c r="F63" s="15">
        <v>1977</v>
      </c>
      <c r="G63" s="77">
        <f t="shared" si="12"/>
        <v>60</v>
      </c>
      <c r="H63" s="100">
        <f t="shared" si="4"/>
        <v>1</v>
      </c>
      <c r="I63" s="16">
        <v>1060</v>
      </c>
      <c r="J63" s="101">
        <f t="shared" si="23"/>
        <v>1060</v>
      </c>
      <c r="K63" s="16">
        <v>1</v>
      </c>
      <c r="L63" s="16">
        <v>0</v>
      </c>
      <c r="M63" s="77">
        <v>0</v>
      </c>
      <c r="N63" s="132">
        <f t="shared" si="24"/>
        <v>36</v>
      </c>
      <c r="O63" s="162"/>
      <c r="P63" s="159"/>
      <c r="Q63" s="86">
        <f t="shared" si="5"/>
        <v>1</v>
      </c>
      <c r="R63" s="16">
        <v>1060</v>
      </c>
      <c r="S63" s="16">
        <f t="shared" si="6"/>
        <v>1060</v>
      </c>
      <c r="T63" s="16">
        <v>1</v>
      </c>
      <c r="U63" s="16">
        <v>0</v>
      </c>
      <c r="V63" s="77">
        <v>0</v>
      </c>
      <c r="W63" s="133">
        <f t="shared" si="25"/>
        <v>36</v>
      </c>
      <c r="X63" s="162"/>
      <c r="Y63" s="159"/>
      <c r="Z63" s="134">
        <f t="shared" si="7"/>
        <v>72</v>
      </c>
      <c r="AA63" s="130">
        <f t="shared" si="26"/>
        <v>27</v>
      </c>
      <c r="AB63" s="175"/>
      <c r="AC63" s="144"/>
      <c r="AD63" s="138">
        <f t="shared" si="8"/>
        <v>72</v>
      </c>
      <c r="AE63" s="136">
        <f t="shared" si="9"/>
        <v>2120</v>
      </c>
      <c r="AF63" s="135">
        <f t="shared" si="10"/>
        <v>27</v>
      </c>
      <c r="AG63" s="139">
        <f t="shared" si="11"/>
        <v>1</v>
      </c>
    </row>
    <row r="64" spans="1:33" ht="32.25" thickBot="1" x14ac:dyDescent="0.25">
      <c r="A64" s="122">
        <v>61</v>
      </c>
      <c r="B64" s="184" t="s">
        <v>60</v>
      </c>
      <c r="C64" s="40" t="s">
        <v>61</v>
      </c>
      <c r="D64" s="25"/>
      <c r="E64" s="1"/>
      <c r="F64" s="1">
        <v>1983</v>
      </c>
      <c r="G64" s="3">
        <f t="shared" si="12"/>
        <v>61</v>
      </c>
      <c r="H64" s="92">
        <f t="shared" si="4"/>
        <v>0</v>
      </c>
      <c r="I64" s="2">
        <v>0</v>
      </c>
      <c r="J64" s="2">
        <f t="shared" si="23"/>
        <v>0</v>
      </c>
      <c r="K64" s="2">
        <v>0</v>
      </c>
      <c r="L64" s="2">
        <v>0</v>
      </c>
      <c r="M64" s="3">
        <v>0</v>
      </c>
      <c r="N64" s="132">
        <f t="shared" si="24"/>
        <v>74</v>
      </c>
      <c r="O64" s="169">
        <f>J64+J65+J66</f>
        <v>3030</v>
      </c>
      <c r="P64" s="159">
        <f>(RANK(O64,$O$4:$O$66,0)+(RANK(O64,$O$4:$O$66,0)+(COUNTIF($O$4:$O$66,O64)-1)))/2</f>
        <v>12</v>
      </c>
      <c r="Q64" s="82">
        <f t="shared" si="5"/>
        <v>0</v>
      </c>
      <c r="R64" s="2">
        <v>0</v>
      </c>
      <c r="S64" s="2">
        <f t="shared" si="6"/>
        <v>0</v>
      </c>
      <c r="T64" s="2">
        <v>0</v>
      </c>
      <c r="U64" s="2">
        <v>0</v>
      </c>
      <c r="V64" s="3">
        <v>0</v>
      </c>
      <c r="W64" s="133">
        <f t="shared" si="25"/>
        <v>72</v>
      </c>
      <c r="X64" s="169">
        <f>S64+S65+S66</f>
        <v>1180</v>
      </c>
      <c r="Y64" s="159">
        <f>(RANK(X64,$X$4:$X$66,0)+(RANK(X64,$X$4:$X$66,0)+(COUNTIF($X$4:$X$66,X64)-1)))/2</f>
        <v>20</v>
      </c>
      <c r="Z64" s="134">
        <f t="shared" si="7"/>
        <v>146</v>
      </c>
      <c r="AA64" s="130">
        <f t="shared" si="26"/>
        <v>77</v>
      </c>
      <c r="AB64" s="173">
        <f t="shared" ref="AB64" si="36">P64+Y64</f>
        <v>32</v>
      </c>
      <c r="AC64" s="144">
        <f>RANK(AB64,$AB$4:$AB$66,1)</f>
        <v>18</v>
      </c>
      <c r="AD64" s="138">
        <f t="shared" si="8"/>
        <v>146</v>
      </c>
      <c r="AE64" s="136">
        <f t="shared" si="9"/>
        <v>0</v>
      </c>
      <c r="AF64" s="135">
        <f t="shared" si="10"/>
        <v>77</v>
      </c>
      <c r="AG64" s="139">
        <f t="shared" si="11"/>
        <v>8</v>
      </c>
    </row>
    <row r="65" spans="1:33" ht="32.25" thickBot="1" x14ac:dyDescent="0.25">
      <c r="A65" s="122">
        <v>62</v>
      </c>
      <c r="B65" s="185"/>
      <c r="C65" s="38" t="s">
        <v>62</v>
      </c>
      <c r="D65" s="27"/>
      <c r="E65" s="4"/>
      <c r="F65" s="4">
        <v>1987</v>
      </c>
      <c r="G65" s="6">
        <f t="shared" si="12"/>
        <v>62</v>
      </c>
      <c r="H65" s="92">
        <f t="shared" si="4"/>
        <v>1</v>
      </c>
      <c r="I65" s="5">
        <v>1180</v>
      </c>
      <c r="J65" s="2">
        <f t="shared" si="23"/>
        <v>1180</v>
      </c>
      <c r="K65" s="5">
        <v>1</v>
      </c>
      <c r="L65" s="5">
        <v>0</v>
      </c>
      <c r="M65" s="6">
        <v>0</v>
      </c>
      <c r="N65" s="132">
        <f t="shared" si="24"/>
        <v>33</v>
      </c>
      <c r="O65" s="167"/>
      <c r="P65" s="159"/>
      <c r="Q65" s="83">
        <f t="shared" si="5"/>
        <v>1</v>
      </c>
      <c r="R65" s="5">
        <v>1180</v>
      </c>
      <c r="S65" s="5">
        <f t="shared" si="6"/>
        <v>1180</v>
      </c>
      <c r="T65" s="5">
        <v>1</v>
      </c>
      <c r="U65" s="5">
        <v>0</v>
      </c>
      <c r="V65" s="6">
        <v>0</v>
      </c>
      <c r="W65" s="133">
        <f t="shared" si="25"/>
        <v>33</v>
      </c>
      <c r="X65" s="167"/>
      <c r="Y65" s="159"/>
      <c r="Z65" s="134">
        <f t="shared" si="7"/>
        <v>66</v>
      </c>
      <c r="AA65" s="130">
        <f t="shared" si="26"/>
        <v>23</v>
      </c>
      <c r="AB65" s="174"/>
      <c r="AC65" s="144"/>
      <c r="AD65" s="138">
        <f t="shared" si="8"/>
        <v>66</v>
      </c>
      <c r="AE65" s="136">
        <f t="shared" si="9"/>
        <v>2360</v>
      </c>
      <c r="AF65" s="135">
        <f t="shared" si="10"/>
        <v>23</v>
      </c>
      <c r="AG65" s="139">
        <f t="shared" si="11"/>
        <v>1</v>
      </c>
    </row>
    <row r="66" spans="1:33" ht="32.25" thickBot="1" x14ac:dyDescent="0.25">
      <c r="A66" s="122">
        <v>63</v>
      </c>
      <c r="B66" s="186"/>
      <c r="C66" s="60" t="s">
        <v>63</v>
      </c>
      <c r="D66" s="37"/>
      <c r="E66" s="17"/>
      <c r="F66" s="17">
        <v>1976</v>
      </c>
      <c r="G66" s="19">
        <f t="shared" si="12"/>
        <v>63</v>
      </c>
      <c r="H66" s="98">
        <f t="shared" si="4"/>
        <v>2</v>
      </c>
      <c r="I66" s="18">
        <v>1850</v>
      </c>
      <c r="J66" s="99">
        <f t="shared" si="23"/>
        <v>1850</v>
      </c>
      <c r="K66" s="18">
        <v>0</v>
      </c>
      <c r="L66" s="18">
        <v>2</v>
      </c>
      <c r="M66" s="19">
        <v>0</v>
      </c>
      <c r="N66" s="132">
        <f t="shared" si="24"/>
        <v>18</v>
      </c>
      <c r="O66" s="170"/>
      <c r="P66" s="159"/>
      <c r="Q66" s="87">
        <f t="shared" si="5"/>
        <v>0</v>
      </c>
      <c r="R66" s="18">
        <v>0</v>
      </c>
      <c r="S66" s="18">
        <f t="shared" si="6"/>
        <v>0</v>
      </c>
      <c r="T66" s="18">
        <v>0</v>
      </c>
      <c r="U66" s="18">
        <v>0</v>
      </c>
      <c r="V66" s="19">
        <v>0</v>
      </c>
      <c r="W66" s="133">
        <f t="shared" si="25"/>
        <v>72</v>
      </c>
      <c r="X66" s="170"/>
      <c r="Y66" s="159"/>
      <c r="Z66" s="134">
        <f t="shared" si="7"/>
        <v>90</v>
      </c>
      <c r="AA66" s="130">
        <f t="shared" si="26"/>
        <v>45</v>
      </c>
      <c r="AB66" s="175"/>
      <c r="AC66" s="144"/>
      <c r="AD66" s="138">
        <f t="shared" si="8"/>
        <v>89.998149999999995</v>
      </c>
      <c r="AE66" s="136">
        <f t="shared" si="9"/>
        <v>1850</v>
      </c>
      <c r="AF66" s="135">
        <f t="shared" si="10"/>
        <v>45</v>
      </c>
      <c r="AG66" s="139">
        <f t="shared" si="11"/>
        <v>1</v>
      </c>
    </row>
    <row r="67" spans="1:33" ht="38.25" thickBot="1" x14ac:dyDescent="0.25">
      <c r="A67" s="122">
        <v>82</v>
      </c>
      <c r="B67" s="118" t="s">
        <v>105</v>
      </c>
      <c r="C67" s="66" t="s">
        <v>110</v>
      </c>
      <c r="D67" s="67"/>
      <c r="E67" s="68"/>
      <c r="F67" s="68">
        <v>1981</v>
      </c>
      <c r="G67" s="19">
        <f t="shared" si="12"/>
        <v>64</v>
      </c>
      <c r="H67" s="94">
        <f t="shared" ref="H67:H87" si="37">K67+L67+M67</f>
        <v>2</v>
      </c>
      <c r="I67" s="69">
        <v>220</v>
      </c>
      <c r="J67" s="69">
        <f t="shared" ref="J67:J81" si="38">I67</f>
        <v>220</v>
      </c>
      <c r="K67" s="70">
        <v>2</v>
      </c>
      <c r="L67" s="69">
        <v>0</v>
      </c>
      <c r="M67" s="81">
        <v>0</v>
      </c>
      <c r="N67" s="132">
        <f t="shared" si="24"/>
        <v>50.5</v>
      </c>
      <c r="O67" s="196"/>
      <c r="P67" s="176"/>
      <c r="Q67" s="88">
        <f t="shared" ref="Q67:Q87" si="39">T67+U67+V67</f>
        <v>2</v>
      </c>
      <c r="R67" s="69">
        <v>220</v>
      </c>
      <c r="S67" s="69">
        <f t="shared" ref="S67:S87" si="40">R67</f>
        <v>220</v>
      </c>
      <c r="T67" s="70">
        <v>2</v>
      </c>
      <c r="U67" s="69">
        <v>0</v>
      </c>
      <c r="V67" s="81">
        <v>0</v>
      </c>
      <c r="W67" s="133">
        <f t="shared" si="25"/>
        <v>48.5</v>
      </c>
      <c r="X67" s="196"/>
      <c r="Y67" s="176"/>
      <c r="Z67" s="134">
        <f t="shared" ref="Z67:Z78" si="41">N67+W67</f>
        <v>99</v>
      </c>
      <c r="AA67" s="130">
        <f t="shared" si="26"/>
        <v>57</v>
      </c>
      <c r="AB67" s="163"/>
      <c r="AC67" s="163"/>
      <c r="AD67" s="138">
        <f t="shared" si="8"/>
        <v>98.999559997800006</v>
      </c>
      <c r="AE67" s="136">
        <f t="shared" si="9"/>
        <v>440</v>
      </c>
      <c r="AF67" s="135">
        <f t="shared" si="10"/>
        <v>57</v>
      </c>
      <c r="AG67" s="139">
        <f t="shared" si="11"/>
        <v>2</v>
      </c>
    </row>
    <row r="68" spans="1:33" ht="38.25" thickBot="1" x14ac:dyDescent="0.25">
      <c r="A68" s="122">
        <v>83</v>
      </c>
      <c r="B68" s="119" t="s">
        <v>105</v>
      </c>
      <c r="C68" s="42" t="s">
        <v>33</v>
      </c>
      <c r="D68" s="43"/>
      <c r="E68" s="44"/>
      <c r="F68" s="44">
        <v>1981</v>
      </c>
      <c r="G68" s="19">
        <f t="shared" si="12"/>
        <v>65</v>
      </c>
      <c r="H68" s="95">
        <f t="shared" si="37"/>
        <v>1</v>
      </c>
      <c r="I68" s="45">
        <v>150</v>
      </c>
      <c r="J68" s="53">
        <f t="shared" si="38"/>
        <v>150</v>
      </c>
      <c r="K68" s="46">
        <v>1</v>
      </c>
      <c r="L68" s="45">
        <v>0</v>
      </c>
      <c r="M68" s="49">
        <v>0</v>
      </c>
      <c r="N68" s="132">
        <f t="shared" ref="N68:N87" si="42">(RANK(J68,$J$4:$J$87,0)+(RANK(J68,$J$4:$J$87,0)+(COUNTIF($J$4:$J$87,J68)-1)))/2</f>
        <v>56.5</v>
      </c>
      <c r="O68" s="197"/>
      <c r="P68" s="177"/>
      <c r="Q68" s="89">
        <f t="shared" si="39"/>
        <v>0</v>
      </c>
      <c r="R68" s="45">
        <v>0</v>
      </c>
      <c r="S68" s="45">
        <f t="shared" si="40"/>
        <v>0</v>
      </c>
      <c r="T68" s="46">
        <v>0</v>
      </c>
      <c r="U68" s="45">
        <v>0</v>
      </c>
      <c r="V68" s="49">
        <v>0</v>
      </c>
      <c r="W68" s="133">
        <f t="shared" ref="W68:W87" si="43">(RANK(S68,$S$4:$S$87,0)+(RANK(S68,$S$4:$S$87,0)+(COUNTIF($S$4:$S$87,S68)-1)))/2</f>
        <v>72</v>
      </c>
      <c r="X68" s="197"/>
      <c r="Y68" s="177"/>
      <c r="Z68" s="134">
        <f t="shared" si="41"/>
        <v>128.5</v>
      </c>
      <c r="AA68" s="130">
        <f t="shared" ref="AA68:AA87" si="44">RANK(Z68,$Z$4:$Z$87,1)</f>
        <v>73</v>
      </c>
      <c r="AB68" s="164"/>
      <c r="AC68" s="164"/>
      <c r="AD68" s="138">
        <f t="shared" si="8"/>
        <v>128.49985000000001</v>
      </c>
      <c r="AE68" s="136">
        <f t="shared" si="9"/>
        <v>150</v>
      </c>
      <c r="AF68" s="135">
        <f t="shared" si="10"/>
        <v>73</v>
      </c>
      <c r="AG68" s="139">
        <f t="shared" si="11"/>
        <v>4</v>
      </c>
    </row>
    <row r="69" spans="1:33" ht="38.25" thickBot="1" x14ac:dyDescent="0.25">
      <c r="A69" s="122">
        <v>84</v>
      </c>
      <c r="B69" s="120" t="s">
        <v>105</v>
      </c>
      <c r="C69" s="47" t="s">
        <v>34</v>
      </c>
      <c r="D69" s="41"/>
      <c r="E69" s="21"/>
      <c r="F69" s="21">
        <v>1971</v>
      </c>
      <c r="G69" s="19">
        <f t="shared" si="12"/>
        <v>66</v>
      </c>
      <c r="H69" s="97">
        <f t="shared" si="37"/>
        <v>2</v>
      </c>
      <c r="I69" s="22">
        <v>100</v>
      </c>
      <c r="J69" s="24">
        <f t="shared" si="38"/>
        <v>100</v>
      </c>
      <c r="K69" s="22">
        <v>2</v>
      </c>
      <c r="L69" s="22">
        <v>0</v>
      </c>
      <c r="M69" s="23">
        <v>0</v>
      </c>
      <c r="N69" s="132">
        <f t="shared" si="42"/>
        <v>60.5</v>
      </c>
      <c r="O69" s="197"/>
      <c r="P69" s="177"/>
      <c r="Q69" s="90">
        <f t="shared" si="39"/>
        <v>2</v>
      </c>
      <c r="R69" s="22">
        <v>100</v>
      </c>
      <c r="S69" s="22">
        <f t="shared" si="40"/>
        <v>100</v>
      </c>
      <c r="T69" s="22">
        <v>2</v>
      </c>
      <c r="U69" s="22">
        <v>0</v>
      </c>
      <c r="V69" s="23">
        <v>0</v>
      </c>
      <c r="W69" s="133">
        <f t="shared" si="43"/>
        <v>56</v>
      </c>
      <c r="X69" s="197"/>
      <c r="Y69" s="177"/>
      <c r="Z69" s="134">
        <f t="shared" si="41"/>
        <v>116.5</v>
      </c>
      <c r="AA69" s="130">
        <f t="shared" si="44"/>
        <v>67</v>
      </c>
      <c r="AB69" s="164"/>
      <c r="AC69" s="164"/>
      <c r="AD69" s="138">
        <f t="shared" ref="AD69:AD87" si="45">IF(COUNTIF(Z$4:Z$87,Z69)&gt;1,Z69-SUM(J69,S69)*10^-6,Z69)-IF(COUNTIF(AE$4:AE$87,AE69)&gt;1,S69*10^-11)</f>
        <v>116.49979999899999</v>
      </c>
      <c r="AE69" s="136">
        <f t="shared" ref="AE69:AE87" si="46">SUM(J69,R69)</f>
        <v>200</v>
      </c>
      <c r="AF69" s="135">
        <f t="shared" ref="AF69:AF87" si="47">RANK(AD69,AD$4:AD$87,1)</f>
        <v>67</v>
      </c>
      <c r="AG69" s="139">
        <f t="shared" ref="AG69:AG87" si="48">COUNTIF(AF$4:AF$87,AF69)</f>
        <v>2</v>
      </c>
    </row>
    <row r="70" spans="1:33" ht="38.25" thickBot="1" x14ac:dyDescent="0.25">
      <c r="A70" s="122">
        <v>85</v>
      </c>
      <c r="B70" s="119" t="s">
        <v>105</v>
      </c>
      <c r="C70" s="42" t="s">
        <v>93</v>
      </c>
      <c r="D70" s="43"/>
      <c r="E70" s="48"/>
      <c r="F70" s="44">
        <v>1970</v>
      </c>
      <c r="G70" s="19">
        <f t="shared" ref="G70:G87" si="49">1+G69</f>
        <v>67</v>
      </c>
      <c r="H70" s="95">
        <f t="shared" si="37"/>
        <v>9</v>
      </c>
      <c r="I70" s="45">
        <v>7500</v>
      </c>
      <c r="J70" s="53">
        <f t="shared" si="38"/>
        <v>7500</v>
      </c>
      <c r="K70" s="45">
        <v>4</v>
      </c>
      <c r="L70" s="45">
        <v>5</v>
      </c>
      <c r="M70" s="49">
        <v>0</v>
      </c>
      <c r="N70" s="132">
        <f t="shared" si="42"/>
        <v>2</v>
      </c>
      <c r="O70" s="197"/>
      <c r="P70" s="177"/>
      <c r="Q70" s="89">
        <f t="shared" si="39"/>
        <v>0</v>
      </c>
      <c r="R70" s="45">
        <v>0</v>
      </c>
      <c r="S70" s="45">
        <f t="shared" si="40"/>
        <v>0</v>
      </c>
      <c r="T70" s="45">
        <v>0</v>
      </c>
      <c r="U70" s="45">
        <v>0</v>
      </c>
      <c r="V70" s="49">
        <v>0</v>
      </c>
      <c r="W70" s="133">
        <f t="shared" si="43"/>
        <v>72</v>
      </c>
      <c r="X70" s="197"/>
      <c r="Y70" s="177"/>
      <c r="Z70" s="134">
        <f t="shared" si="41"/>
        <v>74</v>
      </c>
      <c r="AA70" s="130">
        <f t="shared" si="44"/>
        <v>28</v>
      </c>
      <c r="AB70" s="164"/>
      <c r="AC70" s="164"/>
      <c r="AD70" s="138">
        <f t="shared" si="45"/>
        <v>73.992500000000007</v>
      </c>
      <c r="AE70" s="136">
        <f t="shared" si="46"/>
        <v>7500</v>
      </c>
      <c r="AF70" s="135">
        <f t="shared" si="47"/>
        <v>28</v>
      </c>
      <c r="AG70" s="139">
        <f t="shared" si="48"/>
        <v>1</v>
      </c>
    </row>
    <row r="71" spans="1:33" ht="38.25" thickBot="1" x14ac:dyDescent="0.25">
      <c r="A71" s="122">
        <v>86</v>
      </c>
      <c r="B71" s="120" t="s">
        <v>105</v>
      </c>
      <c r="C71" s="47" t="s">
        <v>94</v>
      </c>
      <c r="D71" s="41"/>
      <c r="E71" s="50"/>
      <c r="F71" s="21">
        <v>1976</v>
      </c>
      <c r="G71" s="19">
        <f t="shared" si="49"/>
        <v>68</v>
      </c>
      <c r="H71" s="97">
        <f t="shared" si="37"/>
        <v>8</v>
      </c>
      <c r="I71" s="22">
        <v>340</v>
      </c>
      <c r="J71" s="24">
        <f t="shared" si="38"/>
        <v>340</v>
      </c>
      <c r="K71" s="22">
        <v>1</v>
      </c>
      <c r="L71" s="22">
        <v>7</v>
      </c>
      <c r="M71" s="23">
        <v>0</v>
      </c>
      <c r="N71" s="132">
        <f t="shared" si="42"/>
        <v>45</v>
      </c>
      <c r="O71" s="197"/>
      <c r="P71" s="177"/>
      <c r="Q71" s="90">
        <f t="shared" si="39"/>
        <v>1</v>
      </c>
      <c r="R71" s="22">
        <v>340</v>
      </c>
      <c r="S71" s="22">
        <f t="shared" si="40"/>
        <v>340</v>
      </c>
      <c r="T71" s="22">
        <v>1</v>
      </c>
      <c r="U71" s="22">
        <v>0</v>
      </c>
      <c r="V71" s="23">
        <v>0</v>
      </c>
      <c r="W71" s="133">
        <f t="shared" si="43"/>
        <v>45</v>
      </c>
      <c r="X71" s="197"/>
      <c r="Y71" s="177"/>
      <c r="Z71" s="134">
        <f t="shared" si="41"/>
        <v>90</v>
      </c>
      <c r="AA71" s="130">
        <f t="shared" si="44"/>
        <v>45</v>
      </c>
      <c r="AB71" s="164"/>
      <c r="AC71" s="164"/>
      <c r="AD71" s="138">
        <f t="shared" si="45"/>
        <v>89.999319999999997</v>
      </c>
      <c r="AE71" s="136">
        <f t="shared" si="46"/>
        <v>680</v>
      </c>
      <c r="AF71" s="135">
        <f t="shared" si="47"/>
        <v>46</v>
      </c>
      <c r="AG71" s="139">
        <f t="shared" si="48"/>
        <v>1</v>
      </c>
    </row>
    <row r="72" spans="1:33" ht="38.25" thickBot="1" x14ac:dyDescent="0.25">
      <c r="A72" s="122">
        <v>87</v>
      </c>
      <c r="B72" s="119" t="s">
        <v>105</v>
      </c>
      <c r="C72" s="42" t="s">
        <v>95</v>
      </c>
      <c r="D72" s="43"/>
      <c r="E72" s="48"/>
      <c r="F72" s="44">
        <v>1988</v>
      </c>
      <c r="G72" s="19">
        <f t="shared" si="49"/>
        <v>69</v>
      </c>
      <c r="H72" s="95">
        <f t="shared" si="37"/>
        <v>6</v>
      </c>
      <c r="I72" s="45">
        <v>2500</v>
      </c>
      <c r="J72" s="53">
        <f t="shared" si="38"/>
        <v>2500</v>
      </c>
      <c r="K72" s="45">
        <v>6</v>
      </c>
      <c r="L72" s="45">
        <v>0</v>
      </c>
      <c r="M72" s="49">
        <v>0</v>
      </c>
      <c r="N72" s="132">
        <f t="shared" si="42"/>
        <v>11</v>
      </c>
      <c r="O72" s="197"/>
      <c r="P72" s="177"/>
      <c r="Q72" s="89">
        <f t="shared" si="39"/>
        <v>0</v>
      </c>
      <c r="R72" s="45">
        <v>0</v>
      </c>
      <c r="S72" s="45">
        <f t="shared" si="40"/>
        <v>0</v>
      </c>
      <c r="T72" s="45">
        <v>0</v>
      </c>
      <c r="U72" s="45">
        <v>0</v>
      </c>
      <c r="V72" s="49">
        <v>0</v>
      </c>
      <c r="W72" s="133">
        <f t="shared" si="43"/>
        <v>72</v>
      </c>
      <c r="X72" s="197"/>
      <c r="Y72" s="177"/>
      <c r="Z72" s="134">
        <f t="shared" si="41"/>
        <v>83</v>
      </c>
      <c r="AA72" s="130">
        <f t="shared" si="44"/>
        <v>37</v>
      </c>
      <c r="AB72" s="164"/>
      <c r="AC72" s="164"/>
      <c r="AD72" s="138">
        <f t="shared" si="45"/>
        <v>82.997500000000002</v>
      </c>
      <c r="AE72" s="136">
        <f t="shared" si="46"/>
        <v>2500</v>
      </c>
      <c r="AF72" s="135">
        <f t="shared" si="47"/>
        <v>38</v>
      </c>
      <c r="AG72" s="139">
        <f t="shared" si="48"/>
        <v>1</v>
      </c>
    </row>
    <row r="73" spans="1:33" ht="38.25" thickBot="1" x14ac:dyDescent="0.25">
      <c r="A73" s="123">
        <v>88</v>
      </c>
      <c r="B73" s="120" t="s">
        <v>105</v>
      </c>
      <c r="C73" s="47" t="s">
        <v>99</v>
      </c>
      <c r="D73" s="41"/>
      <c r="E73" s="50"/>
      <c r="F73" s="21">
        <v>1960</v>
      </c>
      <c r="G73" s="19">
        <f t="shared" si="49"/>
        <v>70</v>
      </c>
      <c r="H73" s="97">
        <f t="shared" si="37"/>
        <v>2</v>
      </c>
      <c r="I73" s="22">
        <v>200</v>
      </c>
      <c r="J73" s="24">
        <f t="shared" si="38"/>
        <v>200</v>
      </c>
      <c r="K73" s="22">
        <v>2</v>
      </c>
      <c r="L73" s="22">
        <v>0</v>
      </c>
      <c r="M73" s="23">
        <v>0</v>
      </c>
      <c r="N73" s="132">
        <f t="shared" si="42"/>
        <v>52.5</v>
      </c>
      <c r="O73" s="197"/>
      <c r="P73" s="177"/>
      <c r="Q73" s="90">
        <f t="shared" si="39"/>
        <v>2</v>
      </c>
      <c r="R73" s="22">
        <v>200</v>
      </c>
      <c r="S73" s="22">
        <f t="shared" si="40"/>
        <v>200</v>
      </c>
      <c r="T73" s="22">
        <v>2</v>
      </c>
      <c r="U73" s="22">
        <v>0</v>
      </c>
      <c r="V73" s="23">
        <v>0</v>
      </c>
      <c r="W73" s="133">
        <f t="shared" si="43"/>
        <v>51</v>
      </c>
      <c r="X73" s="197"/>
      <c r="Y73" s="177"/>
      <c r="Z73" s="134">
        <f t="shared" si="41"/>
        <v>103.5</v>
      </c>
      <c r="AA73" s="130">
        <f t="shared" si="44"/>
        <v>60</v>
      </c>
      <c r="AB73" s="164"/>
      <c r="AC73" s="164"/>
      <c r="AD73" s="138">
        <f t="shared" si="45"/>
        <v>103.49959999800001</v>
      </c>
      <c r="AE73" s="136">
        <f t="shared" si="46"/>
        <v>400</v>
      </c>
      <c r="AF73" s="135">
        <f t="shared" si="47"/>
        <v>60</v>
      </c>
      <c r="AG73" s="139">
        <f t="shared" si="48"/>
        <v>2</v>
      </c>
    </row>
    <row r="74" spans="1:33" ht="38.25" thickBot="1" x14ac:dyDescent="0.25">
      <c r="A74" s="122">
        <v>89</v>
      </c>
      <c r="B74" s="119" t="s">
        <v>105</v>
      </c>
      <c r="C74" s="42" t="s">
        <v>100</v>
      </c>
      <c r="D74" s="43"/>
      <c r="E74" s="48"/>
      <c r="F74" s="44">
        <v>1968</v>
      </c>
      <c r="G74" s="19">
        <f t="shared" si="49"/>
        <v>71</v>
      </c>
      <c r="H74" s="95">
        <f t="shared" si="37"/>
        <v>0</v>
      </c>
      <c r="I74" s="45">
        <v>0</v>
      </c>
      <c r="J74" s="53">
        <f t="shared" si="38"/>
        <v>0</v>
      </c>
      <c r="K74" s="45">
        <v>0</v>
      </c>
      <c r="L74" s="45">
        <v>0</v>
      </c>
      <c r="M74" s="49">
        <v>0</v>
      </c>
      <c r="N74" s="132">
        <f t="shared" si="42"/>
        <v>74</v>
      </c>
      <c r="O74" s="197"/>
      <c r="P74" s="177"/>
      <c r="Q74" s="89">
        <f t="shared" si="39"/>
        <v>0</v>
      </c>
      <c r="R74" s="45">
        <v>0</v>
      </c>
      <c r="S74" s="45">
        <f t="shared" si="40"/>
        <v>0</v>
      </c>
      <c r="T74" s="45">
        <v>0</v>
      </c>
      <c r="U74" s="45">
        <v>0</v>
      </c>
      <c r="V74" s="49">
        <v>0</v>
      </c>
      <c r="W74" s="133">
        <f t="shared" si="43"/>
        <v>72</v>
      </c>
      <c r="X74" s="197"/>
      <c r="Y74" s="177"/>
      <c r="Z74" s="134">
        <f t="shared" si="41"/>
        <v>146</v>
      </c>
      <c r="AA74" s="130">
        <f t="shared" si="44"/>
        <v>77</v>
      </c>
      <c r="AB74" s="164"/>
      <c r="AC74" s="164"/>
      <c r="AD74" s="138">
        <f t="shared" si="45"/>
        <v>146</v>
      </c>
      <c r="AE74" s="136">
        <f t="shared" si="46"/>
        <v>0</v>
      </c>
      <c r="AF74" s="135">
        <f t="shared" si="47"/>
        <v>77</v>
      </c>
      <c r="AG74" s="139">
        <f t="shared" si="48"/>
        <v>8</v>
      </c>
    </row>
    <row r="75" spans="1:33" ht="38.25" thickBot="1" x14ac:dyDescent="0.25">
      <c r="A75" s="122">
        <v>90</v>
      </c>
      <c r="B75" s="120" t="s">
        <v>105</v>
      </c>
      <c r="C75" s="47" t="s">
        <v>101</v>
      </c>
      <c r="D75" s="41"/>
      <c r="E75" s="50"/>
      <c r="F75" s="21">
        <v>1980</v>
      </c>
      <c r="G75" s="19">
        <f t="shared" si="49"/>
        <v>72</v>
      </c>
      <c r="H75" s="97">
        <f t="shared" si="37"/>
        <v>0</v>
      </c>
      <c r="I75" s="22">
        <v>0</v>
      </c>
      <c r="J75" s="24">
        <f t="shared" si="38"/>
        <v>0</v>
      </c>
      <c r="K75" s="22">
        <v>0</v>
      </c>
      <c r="L75" s="22">
        <v>0</v>
      </c>
      <c r="M75" s="23">
        <v>0</v>
      </c>
      <c r="N75" s="132">
        <f t="shared" si="42"/>
        <v>74</v>
      </c>
      <c r="O75" s="197"/>
      <c r="P75" s="177"/>
      <c r="Q75" s="90">
        <f t="shared" si="39"/>
        <v>0</v>
      </c>
      <c r="R75" s="22">
        <v>0</v>
      </c>
      <c r="S75" s="22">
        <f t="shared" si="40"/>
        <v>0</v>
      </c>
      <c r="T75" s="22">
        <v>0</v>
      </c>
      <c r="U75" s="22">
        <v>0</v>
      </c>
      <c r="V75" s="23">
        <v>0</v>
      </c>
      <c r="W75" s="133">
        <f t="shared" si="43"/>
        <v>72</v>
      </c>
      <c r="X75" s="197"/>
      <c r="Y75" s="177"/>
      <c r="Z75" s="134">
        <f t="shared" si="41"/>
        <v>146</v>
      </c>
      <c r="AA75" s="130">
        <f t="shared" si="44"/>
        <v>77</v>
      </c>
      <c r="AB75" s="164"/>
      <c r="AC75" s="164"/>
      <c r="AD75" s="138">
        <f t="shared" si="45"/>
        <v>146</v>
      </c>
      <c r="AE75" s="136">
        <f t="shared" si="46"/>
        <v>0</v>
      </c>
      <c r="AF75" s="135">
        <f t="shared" si="47"/>
        <v>77</v>
      </c>
      <c r="AG75" s="139">
        <f t="shared" si="48"/>
        <v>8</v>
      </c>
    </row>
    <row r="76" spans="1:33" ht="38.25" thickBot="1" x14ac:dyDescent="0.25">
      <c r="A76" s="122">
        <v>91</v>
      </c>
      <c r="B76" s="119" t="s">
        <v>105</v>
      </c>
      <c r="C76" s="64" t="s">
        <v>12</v>
      </c>
      <c r="D76" s="51"/>
      <c r="E76" s="52"/>
      <c r="F76" s="52">
        <v>1973</v>
      </c>
      <c r="G76" s="19">
        <f t="shared" si="49"/>
        <v>73</v>
      </c>
      <c r="H76" s="95">
        <f t="shared" si="37"/>
        <v>1</v>
      </c>
      <c r="I76" s="53">
        <v>140</v>
      </c>
      <c r="J76" s="53">
        <f t="shared" si="38"/>
        <v>140</v>
      </c>
      <c r="K76" s="53">
        <v>1</v>
      </c>
      <c r="L76" s="53">
        <v>0</v>
      </c>
      <c r="M76" s="128">
        <v>0</v>
      </c>
      <c r="N76" s="132">
        <f t="shared" si="42"/>
        <v>59</v>
      </c>
      <c r="O76" s="197"/>
      <c r="P76" s="177"/>
      <c r="Q76" s="89">
        <f t="shared" si="39"/>
        <v>1</v>
      </c>
      <c r="R76" s="45">
        <v>140</v>
      </c>
      <c r="S76" s="45">
        <f t="shared" si="40"/>
        <v>140</v>
      </c>
      <c r="T76" s="45">
        <v>1</v>
      </c>
      <c r="U76" s="45">
        <v>0</v>
      </c>
      <c r="V76" s="49">
        <v>0</v>
      </c>
      <c r="W76" s="133">
        <f t="shared" si="43"/>
        <v>54</v>
      </c>
      <c r="X76" s="197"/>
      <c r="Y76" s="177"/>
      <c r="Z76" s="134">
        <f t="shared" si="41"/>
        <v>113</v>
      </c>
      <c r="AA76" s="130">
        <f t="shared" si="44"/>
        <v>64</v>
      </c>
      <c r="AB76" s="164"/>
      <c r="AC76" s="164"/>
      <c r="AD76" s="138">
        <f t="shared" si="45"/>
        <v>112.99972</v>
      </c>
      <c r="AE76" s="136">
        <f t="shared" si="46"/>
        <v>280</v>
      </c>
      <c r="AF76" s="135">
        <f t="shared" si="47"/>
        <v>65</v>
      </c>
      <c r="AG76" s="139">
        <f t="shared" si="48"/>
        <v>1</v>
      </c>
    </row>
    <row r="77" spans="1:33" ht="38.25" thickBot="1" x14ac:dyDescent="0.25">
      <c r="A77" s="122">
        <v>92</v>
      </c>
      <c r="B77" s="120" t="s">
        <v>105</v>
      </c>
      <c r="C77" s="47" t="s">
        <v>24</v>
      </c>
      <c r="D77" s="41"/>
      <c r="E77" s="21"/>
      <c r="F77" s="21">
        <v>1979</v>
      </c>
      <c r="G77" s="19">
        <f t="shared" si="49"/>
        <v>74</v>
      </c>
      <c r="H77" s="97">
        <f t="shared" si="37"/>
        <v>0</v>
      </c>
      <c r="I77" s="22">
        <v>0</v>
      </c>
      <c r="J77" s="24">
        <f t="shared" si="38"/>
        <v>0</v>
      </c>
      <c r="K77" s="22">
        <v>0</v>
      </c>
      <c r="L77" s="22">
        <v>0</v>
      </c>
      <c r="M77" s="23">
        <v>0</v>
      </c>
      <c r="N77" s="132">
        <f t="shared" si="42"/>
        <v>74</v>
      </c>
      <c r="O77" s="197"/>
      <c r="P77" s="177"/>
      <c r="Q77" s="90">
        <f t="shared" si="39"/>
        <v>0</v>
      </c>
      <c r="R77" s="22">
        <v>0</v>
      </c>
      <c r="S77" s="22">
        <f t="shared" si="40"/>
        <v>0</v>
      </c>
      <c r="T77" s="22">
        <v>0</v>
      </c>
      <c r="U77" s="22">
        <v>0</v>
      </c>
      <c r="V77" s="23">
        <v>0</v>
      </c>
      <c r="W77" s="133">
        <f t="shared" si="43"/>
        <v>72</v>
      </c>
      <c r="X77" s="197"/>
      <c r="Y77" s="177"/>
      <c r="Z77" s="134">
        <f t="shared" si="41"/>
        <v>146</v>
      </c>
      <c r="AA77" s="130">
        <f t="shared" si="44"/>
        <v>77</v>
      </c>
      <c r="AB77" s="164"/>
      <c r="AC77" s="164"/>
      <c r="AD77" s="138">
        <f t="shared" si="45"/>
        <v>146</v>
      </c>
      <c r="AE77" s="136">
        <f t="shared" si="46"/>
        <v>0</v>
      </c>
      <c r="AF77" s="135">
        <f t="shared" si="47"/>
        <v>77</v>
      </c>
      <c r="AG77" s="139">
        <f t="shared" si="48"/>
        <v>8</v>
      </c>
    </row>
    <row r="78" spans="1:33" ht="38.25" thickBot="1" x14ac:dyDescent="0.25">
      <c r="A78" s="122">
        <v>93</v>
      </c>
      <c r="B78" s="119" t="s">
        <v>105</v>
      </c>
      <c r="C78" s="65" t="s">
        <v>25</v>
      </c>
      <c r="D78" s="54"/>
      <c r="E78" s="55"/>
      <c r="F78" s="55">
        <v>1973</v>
      </c>
      <c r="G78" s="19">
        <f t="shared" si="49"/>
        <v>75</v>
      </c>
      <c r="H78" s="95">
        <f t="shared" si="37"/>
        <v>0</v>
      </c>
      <c r="I78" s="56">
        <v>0</v>
      </c>
      <c r="J78" s="53">
        <f t="shared" si="38"/>
        <v>0</v>
      </c>
      <c r="K78" s="56">
        <v>0</v>
      </c>
      <c r="L78" s="56">
        <v>0</v>
      </c>
      <c r="M78" s="129">
        <v>0</v>
      </c>
      <c r="N78" s="132">
        <f t="shared" si="42"/>
        <v>74</v>
      </c>
      <c r="O78" s="197"/>
      <c r="P78" s="177"/>
      <c r="Q78" s="89">
        <f t="shared" si="39"/>
        <v>9</v>
      </c>
      <c r="R78" s="45">
        <v>3650</v>
      </c>
      <c r="S78" s="45">
        <f t="shared" si="40"/>
        <v>3650</v>
      </c>
      <c r="T78" s="45">
        <v>4</v>
      </c>
      <c r="U78" s="45">
        <v>5</v>
      </c>
      <c r="V78" s="49">
        <v>0</v>
      </c>
      <c r="W78" s="133">
        <f t="shared" si="43"/>
        <v>11</v>
      </c>
      <c r="X78" s="197"/>
      <c r="Y78" s="177"/>
      <c r="Z78" s="134">
        <f t="shared" si="41"/>
        <v>85</v>
      </c>
      <c r="AA78" s="130">
        <f t="shared" si="44"/>
        <v>40</v>
      </c>
      <c r="AB78" s="164"/>
      <c r="AC78" s="164"/>
      <c r="AD78" s="138">
        <f t="shared" si="45"/>
        <v>85</v>
      </c>
      <c r="AE78" s="136">
        <f t="shared" si="46"/>
        <v>3650</v>
      </c>
      <c r="AF78" s="135">
        <f t="shared" si="47"/>
        <v>40</v>
      </c>
      <c r="AG78" s="139">
        <f t="shared" si="48"/>
        <v>1</v>
      </c>
    </row>
    <row r="79" spans="1:33" ht="38.25" thickBot="1" x14ac:dyDescent="0.25">
      <c r="A79" s="122">
        <v>94</v>
      </c>
      <c r="B79" s="120" t="s">
        <v>105</v>
      </c>
      <c r="C79" s="47" t="s">
        <v>55</v>
      </c>
      <c r="D79" s="41"/>
      <c r="E79" s="21"/>
      <c r="F79" s="21">
        <v>1977</v>
      </c>
      <c r="G79" s="19">
        <f t="shared" si="49"/>
        <v>76</v>
      </c>
      <c r="H79" s="97">
        <f t="shared" si="37"/>
        <v>1</v>
      </c>
      <c r="I79" s="22">
        <v>100</v>
      </c>
      <c r="J79" s="24">
        <f t="shared" si="38"/>
        <v>100</v>
      </c>
      <c r="K79" s="22">
        <v>1</v>
      </c>
      <c r="L79" s="22">
        <v>0</v>
      </c>
      <c r="M79" s="23">
        <v>0</v>
      </c>
      <c r="N79" s="132">
        <f t="shared" si="42"/>
        <v>60.5</v>
      </c>
      <c r="O79" s="197"/>
      <c r="P79" s="177"/>
      <c r="Q79" s="90">
        <f t="shared" si="39"/>
        <v>1</v>
      </c>
      <c r="R79" s="22">
        <v>100</v>
      </c>
      <c r="S79" s="22">
        <f t="shared" si="40"/>
        <v>100</v>
      </c>
      <c r="T79" s="22">
        <v>1</v>
      </c>
      <c r="U79" s="22">
        <v>0</v>
      </c>
      <c r="V79" s="23">
        <v>0</v>
      </c>
      <c r="W79" s="133">
        <f t="shared" si="43"/>
        <v>56</v>
      </c>
      <c r="X79" s="197"/>
      <c r="Y79" s="177"/>
      <c r="Z79" s="134">
        <f t="shared" ref="Z79:Z87" si="50">N79+W79</f>
        <v>116.5</v>
      </c>
      <c r="AA79" s="130">
        <f t="shared" si="44"/>
        <v>67</v>
      </c>
      <c r="AB79" s="164"/>
      <c r="AC79" s="164"/>
      <c r="AD79" s="138">
        <f t="shared" si="45"/>
        <v>116.49979999899999</v>
      </c>
      <c r="AE79" s="136">
        <f t="shared" si="46"/>
        <v>200</v>
      </c>
      <c r="AF79" s="135">
        <f t="shared" si="47"/>
        <v>67</v>
      </c>
      <c r="AG79" s="139">
        <f t="shared" si="48"/>
        <v>2</v>
      </c>
    </row>
    <row r="80" spans="1:33" ht="48" thickBot="1" x14ac:dyDescent="0.25">
      <c r="A80" s="122">
        <v>95</v>
      </c>
      <c r="B80" s="119" t="s">
        <v>105</v>
      </c>
      <c r="C80" s="42" t="s">
        <v>56</v>
      </c>
      <c r="D80" s="43"/>
      <c r="E80" s="44"/>
      <c r="F80" s="44">
        <v>1977</v>
      </c>
      <c r="G80" s="19">
        <f t="shared" si="49"/>
        <v>77</v>
      </c>
      <c r="H80" s="95">
        <f t="shared" si="37"/>
        <v>0</v>
      </c>
      <c r="I80" s="45">
        <v>0</v>
      </c>
      <c r="J80" s="53">
        <f t="shared" si="38"/>
        <v>0</v>
      </c>
      <c r="K80" s="45">
        <v>0</v>
      </c>
      <c r="L80" s="45">
        <v>0</v>
      </c>
      <c r="M80" s="49">
        <v>0</v>
      </c>
      <c r="N80" s="132">
        <f t="shared" si="42"/>
        <v>74</v>
      </c>
      <c r="O80" s="197"/>
      <c r="P80" s="177"/>
      <c r="Q80" s="89">
        <f t="shared" si="39"/>
        <v>2</v>
      </c>
      <c r="R80" s="45">
        <v>450</v>
      </c>
      <c r="S80" s="45">
        <f t="shared" si="40"/>
        <v>450</v>
      </c>
      <c r="T80" s="45">
        <v>0</v>
      </c>
      <c r="U80" s="45">
        <v>2</v>
      </c>
      <c r="V80" s="49">
        <v>0</v>
      </c>
      <c r="W80" s="133">
        <f t="shared" si="43"/>
        <v>44</v>
      </c>
      <c r="X80" s="197"/>
      <c r="Y80" s="177"/>
      <c r="Z80" s="134">
        <f t="shared" si="50"/>
        <v>118</v>
      </c>
      <c r="AA80" s="130">
        <f t="shared" si="44"/>
        <v>69</v>
      </c>
      <c r="AB80" s="164"/>
      <c r="AC80" s="164"/>
      <c r="AD80" s="138">
        <f t="shared" si="45"/>
        <v>118</v>
      </c>
      <c r="AE80" s="136">
        <f t="shared" si="46"/>
        <v>450</v>
      </c>
      <c r="AF80" s="135">
        <f t="shared" si="47"/>
        <v>69</v>
      </c>
      <c r="AG80" s="139">
        <f t="shared" si="48"/>
        <v>1</v>
      </c>
    </row>
    <row r="81" spans="1:33" ht="38.25" thickBot="1" x14ac:dyDescent="0.25">
      <c r="A81" s="122">
        <v>96</v>
      </c>
      <c r="B81" s="120" t="s">
        <v>105</v>
      </c>
      <c r="C81" s="47" t="s">
        <v>57</v>
      </c>
      <c r="D81" s="41"/>
      <c r="E81" s="21"/>
      <c r="F81" s="21">
        <v>1977</v>
      </c>
      <c r="G81" s="19">
        <f t="shared" si="49"/>
        <v>78</v>
      </c>
      <c r="H81" s="97">
        <f t="shared" si="37"/>
        <v>0</v>
      </c>
      <c r="I81" s="22">
        <v>0</v>
      </c>
      <c r="J81" s="24">
        <f t="shared" si="38"/>
        <v>0</v>
      </c>
      <c r="K81" s="22">
        <v>0</v>
      </c>
      <c r="L81" s="22">
        <v>0</v>
      </c>
      <c r="M81" s="23">
        <v>0</v>
      </c>
      <c r="N81" s="132">
        <f t="shared" si="42"/>
        <v>74</v>
      </c>
      <c r="O81" s="197"/>
      <c r="P81" s="177"/>
      <c r="Q81" s="90">
        <f t="shared" si="39"/>
        <v>6</v>
      </c>
      <c r="R81" s="22">
        <v>4550</v>
      </c>
      <c r="S81" s="22">
        <f t="shared" si="40"/>
        <v>4550</v>
      </c>
      <c r="T81" s="22">
        <v>4</v>
      </c>
      <c r="U81" s="22">
        <v>2</v>
      </c>
      <c r="V81" s="23">
        <v>0</v>
      </c>
      <c r="W81" s="133">
        <f t="shared" si="43"/>
        <v>9</v>
      </c>
      <c r="X81" s="197"/>
      <c r="Y81" s="177"/>
      <c r="Z81" s="134">
        <f t="shared" si="50"/>
        <v>83</v>
      </c>
      <c r="AA81" s="130">
        <f t="shared" si="44"/>
        <v>37</v>
      </c>
      <c r="AB81" s="164"/>
      <c r="AC81" s="164"/>
      <c r="AD81" s="138">
        <f t="shared" si="45"/>
        <v>82.995450000000005</v>
      </c>
      <c r="AE81" s="136">
        <f t="shared" si="46"/>
        <v>4550</v>
      </c>
      <c r="AF81" s="135">
        <f t="shared" si="47"/>
        <v>37</v>
      </c>
      <c r="AG81" s="139">
        <f t="shared" si="48"/>
        <v>1</v>
      </c>
    </row>
    <row r="82" spans="1:33" ht="38.25" thickBot="1" x14ac:dyDescent="0.25">
      <c r="A82" s="122">
        <v>97</v>
      </c>
      <c r="B82" s="119" t="s">
        <v>105</v>
      </c>
      <c r="C82" s="42" t="s">
        <v>45</v>
      </c>
      <c r="D82" s="43"/>
      <c r="E82" s="44"/>
      <c r="F82" s="44">
        <v>1981</v>
      </c>
      <c r="G82" s="19">
        <f t="shared" si="49"/>
        <v>79</v>
      </c>
      <c r="H82" s="95">
        <f t="shared" si="37"/>
        <v>1</v>
      </c>
      <c r="I82" s="45">
        <v>80</v>
      </c>
      <c r="J82" s="53">
        <f t="shared" ref="J82:J87" si="51">I82</f>
        <v>80</v>
      </c>
      <c r="K82" s="45">
        <v>1</v>
      </c>
      <c r="L82" s="45">
        <v>0</v>
      </c>
      <c r="M82" s="49">
        <v>0</v>
      </c>
      <c r="N82" s="132">
        <f t="shared" si="42"/>
        <v>62</v>
      </c>
      <c r="O82" s="197"/>
      <c r="P82" s="177"/>
      <c r="Q82" s="89">
        <f t="shared" si="39"/>
        <v>1</v>
      </c>
      <c r="R82" s="45">
        <v>80</v>
      </c>
      <c r="S82" s="45">
        <f t="shared" si="40"/>
        <v>80</v>
      </c>
      <c r="T82" s="45">
        <v>1</v>
      </c>
      <c r="U82" s="45">
        <v>0</v>
      </c>
      <c r="V82" s="49">
        <v>0</v>
      </c>
      <c r="W82" s="133">
        <f t="shared" si="43"/>
        <v>58</v>
      </c>
      <c r="X82" s="197"/>
      <c r="Y82" s="177"/>
      <c r="Z82" s="134">
        <f t="shared" si="50"/>
        <v>120</v>
      </c>
      <c r="AA82" s="130">
        <f t="shared" si="44"/>
        <v>70</v>
      </c>
      <c r="AB82" s="164"/>
      <c r="AC82" s="164"/>
      <c r="AD82" s="138">
        <f t="shared" si="45"/>
        <v>120</v>
      </c>
      <c r="AE82" s="136">
        <f t="shared" si="46"/>
        <v>160</v>
      </c>
      <c r="AF82" s="135">
        <f t="shared" si="47"/>
        <v>70</v>
      </c>
      <c r="AG82" s="139">
        <f t="shared" si="48"/>
        <v>1</v>
      </c>
    </row>
    <row r="83" spans="1:33" ht="38.25" thickBot="1" x14ac:dyDescent="0.25">
      <c r="A83" s="122">
        <v>98</v>
      </c>
      <c r="B83" s="120" t="s">
        <v>105</v>
      </c>
      <c r="C83" s="47" t="s">
        <v>35</v>
      </c>
      <c r="D83" s="41"/>
      <c r="E83" s="21"/>
      <c r="F83" s="21">
        <v>1964</v>
      </c>
      <c r="G83" s="19">
        <f t="shared" si="49"/>
        <v>80</v>
      </c>
      <c r="H83" s="97">
        <f t="shared" si="37"/>
        <v>0</v>
      </c>
      <c r="I83" s="22">
        <v>0</v>
      </c>
      <c r="J83" s="24">
        <f t="shared" si="51"/>
        <v>0</v>
      </c>
      <c r="K83" s="22">
        <v>0</v>
      </c>
      <c r="L83" s="22">
        <v>0</v>
      </c>
      <c r="M83" s="23">
        <v>0</v>
      </c>
      <c r="N83" s="132">
        <f t="shared" si="42"/>
        <v>74</v>
      </c>
      <c r="O83" s="197"/>
      <c r="P83" s="177"/>
      <c r="Q83" s="90">
        <f t="shared" si="39"/>
        <v>0</v>
      </c>
      <c r="R83" s="22">
        <v>0</v>
      </c>
      <c r="S83" s="22">
        <f t="shared" si="40"/>
        <v>0</v>
      </c>
      <c r="T83" s="22">
        <v>0</v>
      </c>
      <c r="U83" s="22">
        <v>0</v>
      </c>
      <c r="V83" s="23">
        <v>0</v>
      </c>
      <c r="W83" s="133">
        <f t="shared" si="43"/>
        <v>72</v>
      </c>
      <c r="X83" s="197"/>
      <c r="Y83" s="177"/>
      <c r="Z83" s="134">
        <f t="shared" si="50"/>
        <v>146</v>
      </c>
      <c r="AA83" s="130">
        <f t="shared" si="44"/>
        <v>77</v>
      </c>
      <c r="AB83" s="164"/>
      <c r="AC83" s="164"/>
      <c r="AD83" s="138">
        <f t="shared" si="45"/>
        <v>146</v>
      </c>
      <c r="AE83" s="136">
        <f t="shared" si="46"/>
        <v>0</v>
      </c>
      <c r="AF83" s="135">
        <f t="shared" si="47"/>
        <v>77</v>
      </c>
      <c r="AG83" s="139">
        <f t="shared" si="48"/>
        <v>8</v>
      </c>
    </row>
    <row r="84" spans="1:33" ht="42.75" customHeight="1" thickBot="1" x14ac:dyDescent="0.25">
      <c r="A84" s="122">
        <v>99</v>
      </c>
      <c r="B84" s="119" t="s">
        <v>105</v>
      </c>
      <c r="C84" s="42" t="s">
        <v>46</v>
      </c>
      <c r="D84" s="43"/>
      <c r="E84" s="44"/>
      <c r="F84" s="44">
        <v>1959</v>
      </c>
      <c r="G84" s="19">
        <f t="shared" si="49"/>
        <v>81</v>
      </c>
      <c r="H84" s="95">
        <f t="shared" si="37"/>
        <v>3</v>
      </c>
      <c r="I84" s="45">
        <v>3560</v>
      </c>
      <c r="J84" s="53">
        <f t="shared" si="51"/>
        <v>3560</v>
      </c>
      <c r="K84" s="45">
        <v>2</v>
      </c>
      <c r="L84" s="45">
        <v>1</v>
      </c>
      <c r="M84" s="49"/>
      <c r="N84" s="132">
        <f t="shared" si="42"/>
        <v>7</v>
      </c>
      <c r="O84" s="197"/>
      <c r="P84" s="177"/>
      <c r="Q84" s="89">
        <f t="shared" si="39"/>
        <v>0</v>
      </c>
      <c r="R84" s="45">
        <v>0</v>
      </c>
      <c r="S84" s="45">
        <f t="shared" si="40"/>
        <v>0</v>
      </c>
      <c r="T84" s="45">
        <v>0</v>
      </c>
      <c r="U84" s="45">
        <v>0</v>
      </c>
      <c r="V84" s="49">
        <v>0</v>
      </c>
      <c r="W84" s="133">
        <f t="shared" si="43"/>
        <v>72</v>
      </c>
      <c r="X84" s="197"/>
      <c r="Y84" s="177"/>
      <c r="Z84" s="134">
        <f t="shared" si="50"/>
        <v>79</v>
      </c>
      <c r="AA84" s="130">
        <f t="shared" si="44"/>
        <v>33</v>
      </c>
      <c r="AB84" s="164"/>
      <c r="AC84" s="164"/>
      <c r="AD84" s="138">
        <f t="shared" si="45"/>
        <v>79</v>
      </c>
      <c r="AE84" s="136">
        <f t="shared" si="46"/>
        <v>3560</v>
      </c>
      <c r="AF84" s="135">
        <f t="shared" si="47"/>
        <v>33</v>
      </c>
      <c r="AG84" s="139">
        <f t="shared" si="48"/>
        <v>1</v>
      </c>
    </row>
    <row r="85" spans="1:33" ht="38.25" thickBot="1" x14ac:dyDescent="0.25">
      <c r="A85" s="122">
        <v>100</v>
      </c>
      <c r="B85" s="120" t="s">
        <v>105</v>
      </c>
      <c r="C85" s="47" t="s">
        <v>87</v>
      </c>
      <c r="D85" s="41"/>
      <c r="E85" s="50"/>
      <c r="F85" s="21">
        <v>1971</v>
      </c>
      <c r="G85" s="19">
        <f t="shared" si="49"/>
        <v>82</v>
      </c>
      <c r="H85" s="97">
        <f t="shared" si="37"/>
        <v>1</v>
      </c>
      <c r="I85" s="22">
        <v>60</v>
      </c>
      <c r="J85" s="24">
        <f t="shared" si="51"/>
        <v>60</v>
      </c>
      <c r="K85" s="22">
        <v>1</v>
      </c>
      <c r="L85" s="22">
        <v>0</v>
      </c>
      <c r="M85" s="23">
        <v>0</v>
      </c>
      <c r="N85" s="132">
        <f t="shared" si="42"/>
        <v>63</v>
      </c>
      <c r="O85" s="197"/>
      <c r="P85" s="177"/>
      <c r="Q85" s="90">
        <f t="shared" si="39"/>
        <v>1</v>
      </c>
      <c r="R85" s="22">
        <v>60</v>
      </c>
      <c r="S85" s="22">
        <f t="shared" si="40"/>
        <v>60</v>
      </c>
      <c r="T85" s="22">
        <v>1</v>
      </c>
      <c r="U85" s="22">
        <v>0</v>
      </c>
      <c r="V85" s="23">
        <v>0</v>
      </c>
      <c r="W85" s="133">
        <f t="shared" si="43"/>
        <v>59</v>
      </c>
      <c r="X85" s="197"/>
      <c r="Y85" s="177"/>
      <c r="Z85" s="134">
        <f t="shared" si="50"/>
        <v>122</v>
      </c>
      <c r="AA85" s="130">
        <f t="shared" si="44"/>
        <v>72</v>
      </c>
      <c r="AB85" s="164"/>
      <c r="AC85" s="164"/>
      <c r="AD85" s="138">
        <f t="shared" si="45"/>
        <v>122</v>
      </c>
      <c r="AE85" s="136">
        <f t="shared" si="46"/>
        <v>120</v>
      </c>
      <c r="AF85" s="135">
        <f t="shared" si="47"/>
        <v>72</v>
      </c>
      <c r="AG85" s="139">
        <f t="shared" si="48"/>
        <v>1</v>
      </c>
    </row>
    <row r="86" spans="1:33" ht="48" thickBot="1" x14ac:dyDescent="0.25">
      <c r="A86" s="122">
        <v>101</v>
      </c>
      <c r="B86" s="119" t="s">
        <v>105</v>
      </c>
      <c r="C86" s="42" t="s">
        <v>88</v>
      </c>
      <c r="D86" s="43"/>
      <c r="E86" s="48"/>
      <c r="F86" s="44">
        <v>1970</v>
      </c>
      <c r="G86" s="19">
        <f t="shared" si="49"/>
        <v>83</v>
      </c>
      <c r="H86" s="95">
        <f t="shared" si="37"/>
        <v>4</v>
      </c>
      <c r="I86" s="45">
        <v>1520</v>
      </c>
      <c r="J86" s="53">
        <f t="shared" si="51"/>
        <v>1520</v>
      </c>
      <c r="K86" s="45">
        <v>0</v>
      </c>
      <c r="L86" s="45">
        <v>0</v>
      </c>
      <c r="M86" s="49">
        <v>4</v>
      </c>
      <c r="N86" s="132">
        <f t="shared" si="42"/>
        <v>23.5</v>
      </c>
      <c r="O86" s="197"/>
      <c r="P86" s="177"/>
      <c r="Q86" s="89">
        <f t="shared" si="39"/>
        <v>0</v>
      </c>
      <c r="R86" s="45">
        <v>0</v>
      </c>
      <c r="S86" s="45">
        <f t="shared" si="40"/>
        <v>0</v>
      </c>
      <c r="T86" s="45">
        <v>0</v>
      </c>
      <c r="U86" s="45">
        <v>0</v>
      </c>
      <c r="V86" s="49">
        <v>0</v>
      </c>
      <c r="W86" s="133">
        <f t="shared" si="43"/>
        <v>72</v>
      </c>
      <c r="X86" s="197"/>
      <c r="Y86" s="177"/>
      <c r="Z86" s="134">
        <f t="shared" si="50"/>
        <v>95.5</v>
      </c>
      <c r="AA86" s="130">
        <f t="shared" si="44"/>
        <v>51</v>
      </c>
      <c r="AB86" s="164"/>
      <c r="AC86" s="164"/>
      <c r="AD86" s="138">
        <f t="shared" si="45"/>
        <v>95.498480000000001</v>
      </c>
      <c r="AE86" s="136">
        <f t="shared" si="46"/>
        <v>1520</v>
      </c>
      <c r="AF86" s="135">
        <f t="shared" si="47"/>
        <v>52</v>
      </c>
      <c r="AG86" s="139">
        <f t="shared" si="48"/>
        <v>3</v>
      </c>
    </row>
    <row r="87" spans="1:33" ht="38.25" thickBot="1" x14ac:dyDescent="0.25">
      <c r="A87" s="122">
        <v>102</v>
      </c>
      <c r="B87" s="121" t="s">
        <v>105</v>
      </c>
      <c r="C87" s="71" t="s">
        <v>42</v>
      </c>
      <c r="D87" s="72"/>
      <c r="E87" s="73"/>
      <c r="F87" s="74">
        <v>1976</v>
      </c>
      <c r="G87" s="19">
        <f t="shared" si="49"/>
        <v>84</v>
      </c>
      <c r="H87" s="115">
        <f t="shared" si="37"/>
        <v>2</v>
      </c>
      <c r="I87" s="75">
        <v>1720</v>
      </c>
      <c r="J87" s="116">
        <f t="shared" si="51"/>
        <v>1720</v>
      </c>
      <c r="K87" s="75">
        <v>0</v>
      </c>
      <c r="L87" s="75">
        <v>0</v>
      </c>
      <c r="M87" s="76">
        <v>2</v>
      </c>
      <c r="N87" s="132">
        <f t="shared" si="42"/>
        <v>20</v>
      </c>
      <c r="O87" s="198"/>
      <c r="P87" s="178"/>
      <c r="Q87" s="91">
        <f t="shared" si="39"/>
        <v>0</v>
      </c>
      <c r="R87" s="75">
        <v>0</v>
      </c>
      <c r="S87" s="75">
        <f t="shared" si="40"/>
        <v>0</v>
      </c>
      <c r="T87" s="75">
        <v>0</v>
      </c>
      <c r="U87" s="75">
        <v>0</v>
      </c>
      <c r="V87" s="76">
        <v>0</v>
      </c>
      <c r="W87" s="133">
        <f t="shared" si="43"/>
        <v>72</v>
      </c>
      <c r="X87" s="198"/>
      <c r="Y87" s="178"/>
      <c r="Z87" s="134">
        <f t="shared" si="50"/>
        <v>92</v>
      </c>
      <c r="AA87" s="130">
        <f t="shared" si="44"/>
        <v>48</v>
      </c>
      <c r="AB87" s="165"/>
      <c r="AC87" s="165"/>
      <c r="AD87" s="138">
        <f t="shared" si="45"/>
        <v>92</v>
      </c>
      <c r="AE87" s="136">
        <f t="shared" si="46"/>
        <v>1720</v>
      </c>
      <c r="AF87" s="135">
        <f t="shared" si="47"/>
        <v>48</v>
      </c>
      <c r="AG87" s="139">
        <f t="shared" si="48"/>
        <v>1</v>
      </c>
    </row>
    <row r="88" spans="1:33" ht="56.25" customHeight="1" x14ac:dyDescent="0.2"/>
    <row r="89" spans="1:33" ht="51" customHeight="1" x14ac:dyDescent="0.2"/>
    <row r="93" spans="1:33" ht="50.25" customHeight="1" x14ac:dyDescent="0.2"/>
  </sheetData>
  <mergeCells count="173">
    <mergeCell ref="AB67:AB87"/>
    <mergeCell ref="P67:P87"/>
    <mergeCell ref="B61:B63"/>
    <mergeCell ref="B64:B66"/>
    <mergeCell ref="B43:B45"/>
    <mergeCell ref="B46:B48"/>
    <mergeCell ref="B49:B51"/>
    <mergeCell ref="B52:B54"/>
    <mergeCell ref="B55:B57"/>
    <mergeCell ref="B58:B60"/>
    <mergeCell ref="AB64:AB66"/>
    <mergeCell ref="AB46:AB48"/>
    <mergeCell ref="AB49:AB51"/>
    <mergeCell ref="AB52:AB54"/>
    <mergeCell ref="AB55:AB57"/>
    <mergeCell ref="AB58:AB60"/>
    <mergeCell ref="AB61:AB63"/>
    <mergeCell ref="Y43:Y45"/>
    <mergeCell ref="Y46:Y48"/>
    <mergeCell ref="Y49:Y51"/>
    <mergeCell ref="O67:O87"/>
    <mergeCell ref="X67:X87"/>
    <mergeCell ref="X43:X45"/>
    <mergeCell ref="P43:P45"/>
    <mergeCell ref="B25:B27"/>
    <mergeCell ref="B28:B30"/>
    <mergeCell ref="B31:B33"/>
    <mergeCell ref="B34:B36"/>
    <mergeCell ref="B37:B39"/>
    <mergeCell ref="B40:B42"/>
    <mergeCell ref="B4:B6"/>
    <mergeCell ref="B7:B9"/>
    <mergeCell ref="B10:B12"/>
    <mergeCell ref="B13:B15"/>
    <mergeCell ref="B16:B18"/>
    <mergeCell ref="B19:B21"/>
    <mergeCell ref="B22:B24"/>
    <mergeCell ref="AB28:AB30"/>
    <mergeCell ref="AB31:AB33"/>
    <mergeCell ref="AB34:AB36"/>
    <mergeCell ref="AB37:AB39"/>
    <mergeCell ref="AB40:AB42"/>
    <mergeCell ref="AB43:AB45"/>
    <mergeCell ref="Y67:Y87"/>
    <mergeCell ref="AB2:AB3"/>
    <mergeCell ref="AB4:AB6"/>
    <mergeCell ref="AB7:AB9"/>
    <mergeCell ref="AB10:AB12"/>
    <mergeCell ref="AB13:AB15"/>
    <mergeCell ref="AB16:AB18"/>
    <mergeCell ref="AB19:AB21"/>
    <mergeCell ref="AB22:AB24"/>
    <mergeCell ref="AB25:AB27"/>
    <mergeCell ref="Y52:Y54"/>
    <mergeCell ref="Y55:Y57"/>
    <mergeCell ref="Y58:Y60"/>
    <mergeCell ref="Y61:Y63"/>
    <mergeCell ref="Y64:Y66"/>
    <mergeCell ref="Y34:Y36"/>
    <mergeCell ref="Y37:Y39"/>
    <mergeCell ref="Y40:Y42"/>
    <mergeCell ref="A2:A3"/>
    <mergeCell ref="Y4:Y6"/>
    <mergeCell ref="Y7:Y9"/>
    <mergeCell ref="Y10:Y12"/>
    <mergeCell ref="Y13:Y15"/>
    <mergeCell ref="Y16:Y18"/>
    <mergeCell ref="Y19:Y21"/>
    <mergeCell ref="O64:O66"/>
    <mergeCell ref="O25:O27"/>
    <mergeCell ref="O22:O24"/>
    <mergeCell ref="O19:O21"/>
    <mergeCell ref="O43:O45"/>
    <mergeCell ref="O40:O42"/>
    <mergeCell ref="O2:O3"/>
    <mergeCell ref="O16:O18"/>
    <mergeCell ref="O13:O15"/>
    <mergeCell ref="O10:O12"/>
    <mergeCell ref="O7:O9"/>
    <mergeCell ref="O4:O6"/>
    <mergeCell ref="P4:P6"/>
    <mergeCell ref="P10:P12"/>
    <mergeCell ref="P7:P9"/>
    <mergeCell ref="P13:P15"/>
    <mergeCell ref="P16:P18"/>
    <mergeCell ref="X64:X66"/>
    <mergeCell ref="P22:P24"/>
    <mergeCell ref="O61:O63"/>
    <mergeCell ref="O52:O54"/>
    <mergeCell ref="X52:X54"/>
    <mergeCell ref="P46:P48"/>
    <mergeCell ref="P49:P51"/>
    <mergeCell ref="P52:P54"/>
    <mergeCell ref="O55:O57"/>
    <mergeCell ref="X55:X57"/>
    <mergeCell ref="X58:X60"/>
    <mergeCell ref="O58:O60"/>
    <mergeCell ref="O28:O30"/>
    <mergeCell ref="X28:X30"/>
    <mergeCell ref="O31:O33"/>
    <mergeCell ref="X31:X33"/>
    <mergeCell ref="O34:O36"/>
    <mergeCell ref="O46:O48"/>
    <mergeCell ref="X46:X48"/>
    <mergeCell ref="O49:O51"/>
    <mergeCell ref="X49:X51"/>
    <mergeCell ref="X34:X36"/>
    <mergeCell ref="P28:P30"/>
    <mergeCell ref="P31:P33"/>
    <mergeCell ref="P34:P36"/>
    <mergeCell ref="P37:P39"/>
    <mergeCell ref="P40:P42"/>
    <mergeCell ref="X37:X39"/>
    <mergeCell ref="O37:O39"/>
    <mergeCell ref="X19:X21"/>
    <mergeCell ref="X22:X24"/>
    <mergeCell ref="X25:X27"/>
    <mergeCell ref="X40:X42"/>
    <mergeCell ref="P19:P21"/>
    <mergeCell ref="P64:P66"/>
    <mergeCell ref="X61:X63"/>
    <mergeCell ref="P25:P27"/>
    <mergeCell ref="P55:P57"/>
    <mergeCell ref="P58:P60"/>
    <mergeCell ref="P61:P63"/>
    <mergeCell ref="AC67:AC87"/>
    <mergeCell ref="X4:X6"/>
    <mergeCell ref="X7:X9"/>
    <mergeCell ref="X10:X12"/>
    <mergeCell ref="X13:X15"/>
    <mergeCell ref="X16:X18"/>
    <mergeCell ref="Y22:Y24"/>
    <mergeCell ref="Y25:Y27"/>
    <mergeCell ref="Y28:Y30"/>
    <mergeCell ref="Y31:Y33"/>
    <mergeCell ref="AC31:AC33"/>
    <mergeCell ref="AC34:AC36"/>
    <mergeCell ref="AC37:AC39"/>
    <mergeCell ref="AC40:AC42"/>
    <mergeCell ref="AC49:AC51"/>
    <mergeCell ref="AC52:AC54"/>
    <mergeCell ref="AC55:AC57"/>
    <mergeCell ref="AC58:AC60"/>
    <mergeCell ref="AC61:AC63"/>
    <mergeCell ref="AC64:AC66"/>
    <mergeCell ref="AC43:AC45"/>
    <mergeCell ref="AC46:AC48"/>
    <mergeCell ref="AC13:AC15"/>
    <mergeCell ref="AC16:AC18"/>
    <mergeCell ref="AC19:AC21"/>
    <mergeCell ref="AC22:AC24"/>
    <mergeCell ref="AC25:AC27"/>
    <mergeCell ref="AC28:AC30"/>
    <mergeCell ref="B1:AA1"/>
    <mergeCell ref="AC2:AC3"/>
    <mergeCell ref="AC4:AC6"/>
    <mergeCell ref="AC7:AC9"/>
    <mergeCell ref="AC10:AC12"/>
    <mergeCell ref="P2:P3"/>
    <mergeCell ref="Y2:Y3"/>
    <mergeCell ref="Z2:Z3"/>
    <mergeCell ref="AA2:AA3"/>
    <mergeCell ref="H2:M2"/>
    <mergeCell ref="Q2:V2"/>
    <mergeCell ref="W2:W3"/>
    <mergeCell ref="X2:X3"/>
    <mergeCell ref="B2:B3"/>
    <mergeCell ref="C2:C3"/>
    <mergeCell ref="D2:D3"/>
    <mergeCell ref="G2:G3"/>
    <mergeCell ref="F2:F3"/>
    <mergeCell ref="E2:E3"/>
    <mergeCell ref="N2:N3"/>
  </mergeCells>
  <conditionalFormatting sqref="AF4:AF87">
    <cfRule type="expression" dxfId="0" priority="1">
      <formula>COUNTIF($AF$4:$AF$87,AF4)&gt;1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протокол</vt:lpstr>
    </vt:vector>
  </TitlesOfParts>
  <Company>Транспортная компания КИТ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DV</cp:lastModifiedBy>
  <cp:lastPrinted>2009-10-07T07:13:03Z</cp:lastPrinted>
  <dcterms:created xsi:type="dcterms:W3CDTF">2005-09-29T06:15:02Z</dcterms:created>
  <dcterms:modified xsi:type="dcterms:W3CDTF">2011-10-29T00:47:47Z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158094618</vt:i4>
  </property>
  <property fmtid="{D5CDD505-2E9C-101B-9397-08002B2CF9AE}" pid="3" name="_EmailSubject">
    <vt:lpwstr>Вроде все .. Пустые пока не все написал, но основное готово..</vt:lpwstr>
  </property>
  <property fmtid="{D5CDD505-2E9C-101B-9397-08002B2CF9AE}" pid="4" name="_AuthorEmail">
    <vt:lpwstr>Sergey_Shmakov@Energomash.ru</vt:lpwstr>
  </property>
  <property fmtid="{D5CDD505-2E9C-101B-9397-08002B2CF9AE}" pid="5" name="_AuthorEmailDisplayName">
    <vt:lpwstr>Шмаков Сергей Сергеевич</vt:lpwstr>
  </property>
  <property fmtid="{D5CDD505-2E9C-101B-9397-08002B2CF9AE}" pid="6" name="_ReviewingToolsShownOnce">
    <vt:lpwstr/>
  </property>
</Properties>
</file>