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9320" windowHeight="8730" activeTab="0"/>
  </bookViews>
  <sheets>
    <sheet name="заявка" sheetId="1" r:id="rId1"/>
    <sheet name="Статьи" sheetId="2" r:id="rId2"/>
    <sheet name="Договора" sheetId="3" r:id="rId3"/>
  </sheets>
  <definedNames>
    <definedName name="_xlnm._FilterDatabase" localSheetId="0" hidden="1">'заявка'!$A$4:$Q$109</definedName>
    <definedName name="_xlnm._FilterDatabase" localSheetId="1" hidden="1">'Статьи'!$A$1:$F$358</definedName>
    <definedName name="БюджетColumn">'Статьи'!$A:$A</definedName>
    <definedName name="БюджетList">'Статьи'!$F$2:$F$18</definedName>
    <definedName name="БюджетStart">'Статьи'!$A$1</definedName>
    <definedName name="ПодстатьяColumn">OFFSET('Статьи'!$B$1,MATCH('заявка'!$G$5,'Статьи'!$B:$B,0)-1,1,COUNTIF('Статьи'!$B:$B,'заявка'!$G$5),)</definedName>
    <definedName name="СтатьяColumn">'Статьи'!$B:$B</definedName>
    <definedName name="СтатьяStart">'Статьи'!$B$1</definedName>
  </definedNames>
  <calcPr fullCalcOnLoad="1"/>
</workbook>
</file>

<file path=xl/comments1.xml><?xml version="1.0" encoding="utf-8"?>
<comments xmlns="http://schemas.openxmlformats.org/spreadsheetml/2006/main">
  <authors>
    <author>limanovskaya</author>
  </authors>
  <commentList>
    <comment ref="C1" authorId="0">
      <text>
        <r>
          <rPr>
            <b/>
            <sz val="8"/>
            <rFont val="Tahoma"/>
            <family val="0"/>
          </rPr>
          <t>Начало недели</t>
        </r>
      </text>
    </comment>
    <comment ref="H5" authorId="0">
      <text>
        <r>
          <rPr>
            <b/>
            <sz val="8"/>
            <rFont val="Tahoma"/>
            <family val="0"/>
          </rPr>
          <t>Не могу избавится от повторений, которые тянутся с вкладки "Статьи" без потери связанности списков</t>
        </r>
      </text>
    </comment>
  </commentList>
</comments>
</file>

<file path=xl/sharedStrings.xml><?xml version="1.0" encoding="utf-8"?>
<sst xmlns="http://schemas.openxmlformats.org/spreadsheetml/2006/main" count="1338" uniqueCount="174">
  <si>
    <t>Код</t>
  </si>
  <si>
    <t>МТО</t>
  </si>
  <si>
    <t>Корма</t>
  </si>
  <si>
    <t>Упаковочный материал</t>
  </si>
  <si>
    <t>Расходы на таможенное оформление</t>
  </si>
  <si>
    <t>Повышение квалификации и подбор кадров</t>
  </si>
  <si>
    <t>Обеспечение процесса продаж</t>
  </si>
  <si>
    <t>Спецодежда</t>
  </si>
  <si>
    <t>Упаковочные материалы</t>
  </si>
  <si>
    <t>Инвентарь</t>
  </si>
  <si>
    <t>Прочие</t>
  </si>
  <si>
    <t>Обслуживающие основные фонды</t>
  </si>
  <si>
    <t>Бытовая техника</t>
  </si>
  <si>
    <t>Мебель</t>
  </si>
  <si>
    <t>Маркетинговые исследования</t>
  </si>
  <si>
    <t>Хозяйственные расходы</t>
  </si>
  <si>
    <t>Канцтовары</t>
  </si>
  <si>
    <t>Расходные материалы</t>
  </si>
  <si>
    <t>Хозинвентарь</t>
  </si>
  <si>
    <t>Оправка корреспонденции</t>
  </si>
  <si>
    <t>Литература служебная</t>
  </si>
  <si>
    <t>Санитарно-гигиенические нужды</t>
  </si>
  <si>
    <t>Акции по стимулированию продаж</t>
  </si>
  <si>
    <t>Создание ТМ и бренда</t>
  </si>
  <si>
    <t>Информационно-консультационные услуги</t>
  </si>
  <si>
    <t>Разрешительная документация</t>
  </si>
  <si>
    <t>Представительские</t>
  </si>
  <si>
    <t>Свинокомплекс</t>
  </si>
  <si>
    <t>Командировочные расходы</t>
  </si>
  <si>
    <t>Обеспечение производства</t>
  </si>
  <si>
    <t>Спецпитание</t>
  </si>
  <si>
    <t>Производственный инвентарь</t>
  </si>
  <si>
    <t>Дератизация и дезинфекция</t>
  </si>
  <si>
    <t>Вывоз мусора</t>
  </si>
  <si>
    <t>Утилизация отходов производства</t>
  </si>
  <si>
    <t>ГСМ</t>
  </si>
  <si>
    <t>Услуги охраны</t>
  </si>
  <si>
    <t>Содержание грузового транспорта и с/х техники</t>
  </si>
  <si>
    <t>ГСМ грузового транспорта и с/х техники</t>
  </si>
  <si>
    <t>Аренда грузового транспорта и с/х техники</t>
  </si>
  <si>
    <t>Специальные расходы</t>
  </si>
  <si>
    <t>Ветеринария</t>
  </si>
  <si>
    <t>Ветеренарный инвентарь</t>
  </si>
  <si>
    <t>Лабораторный инвентарь</t>
  </si>
  <si>
    <t>Приобретение, строительство и ремонт ОФ</t>
  </si>
  <si>
    <t>Производственные ОФ</t>
  </si>
  <si>
    <t>Автотранспорт и с/х техника</t>
  </si>
  <si>
    <t>Лабораторные и ветеринарные ОФ</t>
  </si>
  <si>
    <t>Материалы</t>
  </si>
  <si>
    <t>Запчасти</t>
  </si>
  <si>
    <t>Подрядные работы и услуги</t>
  </si>
  <si>
    <t>Обновление маточного стада</t>
  </si>
  <si>
    <t>Сертификация и лицензирование</t>
  </si>
  <si>
    <t>Комбикормовый завод</t>
  </si>
  <si>
    <t>Обслуживающие ОФ</t>
  </si>
  <si>
    <t>Отправка почтовой корреспонденции</t>
  </si>
  <si>
    <t>Подписка</t>
  </si>
  <si>
    <t>Прочие расходы</t>
  </si>
  <si>
    <t>Мясокомбинат</t>
  </si>
  <si>
    <t>Приобретение, стриотельство и ремонт ОФ</t>
  </si>
  <si>
    <t>Образцы продукции</t>
  </si>
  <si>
    <t>Управление производством</t>
  </si>
  <si>
    <t>Энергоресурсы и вода</t>
  </si>
  <si>
    <t>Газ</t>
  </si>
  <si>
    <t>Вода</t>
  </si>
  <si>
    <t>Электроэнергия</t>
  </si>
  <si>
    <t>Аренда</t>
  </si>
  <si>
    <t>Страхование</t>
  </si>
  <si>
    <t>Лизинг грузового транспорта и с/х техники</t>
  </si>
  <si>
    <t>Агронаправление</t>
  </si>
  <si>
    <t>Аренда земли</t>
  </si>
  <si>
    <t>Аренда с/х техники</t>
  </si>
  <si>
    <t>Препараты для обработки зерна</t>
  </si>
  <si>
    <t>Затраты на обработку почвы</t>
  </si>
  <si>
    <t>Семенной материал</t>
  </si>
  <si>
    <t>Удобрения</t>
  </si>
  <si>
    <t>Телефоны</t>
  </si>
  <si>
    <t>Реклама и PR</t>
  </si>
  <si>
    <t>печатные СМИ</t>
  </si>
  <si>
    <t>радио и телевиденье</t>
  </si>
  <si>
    <t>электронные СМИ</t>
  </si>
  <si>
    <t>наружная реклама</t>
  </si>
  <si>
    <t>Исследование рынка</t>
  </si>
  <si>
    <t>Развитие сети продаж</t>
  </si>
  <si>
    <t>платежи сетям</t>
  </si>
  <si>
    <t>бонусы</t>
  </si>
  <si>
    <t>прочие</t>
  </si>
  <si>
    <t>Розничная торговля</t>
  </si>
  <si>
    <t>Связь</t>
  </si>
  <si>
    <t>Мобильная связь</t>
  </si>
  <si>
    <t>Стационарная связь</t>
  </si>
  <si>
    <t>Отправка корреспонденции</t>
  </si>
  <si>
    <t>Содержание легкового транспорта</t>
  </si>
  <si>
    <t>Содержание лекового транспорта</t>
  </si>
  <si>
    <t>ГСМ легкового транспорта</t>
  </si>
  <si>
    <t>Аренда  легкового транспорта</t>
  </si>
  <si>
    <t>Лизинг лекового транспорта</t>
  </si>
  <si>
    <t>Зарплата</t>
  </si>
  <si>
    <t xml:space="preserve">Затраты на оплату труда </t>
  </si>
  <si>
    <t>Постоянные затраты на оплату труда</t>
  </si>
  <si>
    <t>Компенсация за аренду квартир</t>
  </si>
  <si>
    <t>Оплата проезда</t>
  </si>
  <si>
    <t>Управление</t>
  </si>
  <si>
    <t>Консалтинг и аудит</t>
  </si>
  <si>
    <t>Прочие департамента управления</t>
  </si>
  <si>
    <t>Оргтехника</t>
  </si>
  <si>
    <t>Телефоны/факсы</t>
  </si>
  <si>
    <t>Интернет</t>
  </si>
  <si>
    <t>Содержание оргтехники</t>
  </si>
  <si>
    <t>Финансовые затраты</t>
  </si>
  <si>
    <t>Банковские услуги</t>
  </si>
  <si>
    <t>Прочие финансовые затраты</t>
  </si>
  <si>
    <t>нотариальные услуги</t>
  </si>
  <si>
    <t>Налоги</t>
  </si>
  <si>
    <t>Прочие налоги</t>
  </si>
  <si>
    <t>0,5% Пенсионный фонд при покупке валюты</t>
  </si>
  <si>
    <t>Коммунальный налог</t>
  </si>
  <si>
    <t>Транспортный налог</t>
  </si>
  <si>
    <t>Сбор за загрязнение окружающей среды</t>
  </si>
  <si>
    <t>Сбор за специальное водопользование</t>
  </si>
  <si>
    <t>Инвестиционная деятельность</t>
  </si>
  <si>
    <t>строительно-монтажные работы</t>
  </si>
  <si>
    <t>оборудование</t>
  </si>
  <si>
    <t>проектные работы</t>
  </si>
  <si>
    <t>прочие инвестиционные расходы</t>
  </si>
  <si>
    <t>% по кредитам</t>
  </si>
  <si>
    <t>приобретение автотранспорта</t>
  </si>
  <si>
    <t>приобретение с/х техники</t>
  </si>
  <si>
    <t>затраты на закупку посадочного материала</t>
  </si>
  <si>
    <t>прочие инвестиционные затраты</t>
  </si>
  <si>
    <t>УТиЛ</t>
  </si>
  <si>
    <t>ДМиП</t>
  </si>
  <si>
    <t>Бюджет</t>
  </si>
  <si>
    <t>ГРАФИК ПЛАТЕЖЕЙ</t>
  </si>
  <si>
    <t>Дата</t>
  </si>
  <si>
    <t>Корреспондент</t>
  </si>
  <si>
    <t>Назначение</t>
  </si>
  <si>
    <t>№ и дата договора</t>
  </si>
  <si>
    <t>Статья затрат</t>
  </si>
  <si>
    <t>подстатья затрат</t>
  </si>
  <si>
    <t>код</t>
  </si>
  <si>
    <t>ИТОГО</t>
  </si>
  <si>
    <t>Итого за неделю, грн</t>
  </si>
  <si>
    <t>Реестр договоров</t>
  </si>
  <si>
    <t>Срок действия</t>
  </si>
  <si>
    <t>Примечание</t>
  </si>
  <si>
    <t>Статья</t>
  </si>
  <si>
    <t>Подстатья</t>
  </si>
  <si>
    <t>Отдел кадров</t>
  </si>
  <si>
    <t xml:space="preserve">Прочие расходы </t>
  </si>
  <si>
    <t>Отдел ИТ</t>
  </si>
  <si>
    <t>Офис</t>
  </si>
  <si>
    <t>Инвестпроект СК№1</t>
  </si>
  <si>
    <t>Инвестпроект СК№2</t>
  </si>
  <si>
    <t>Инвестпроект СК№3</t>
  </si>
  <si>
    <t>Инвестпроект СК№4</t>
  </si>
  <si>
    <t>Сумма,                            грн</t>
  </si>
  <si>
    <t>Сумма,                            €    $</t>
  </si>
  <si>
    <t>Прочие ДМиП</t>
  </si>
  <si>
    <t>Инвестпроект СК№5</t>
  </si>
  <si>
    <t>Инвестпроект КЗ</t>
  </si>
  <si>
    <t>Инвестпроект МК</t>
  </si>
  <si>
    <t>Инвестпроект ТП</t>
  </si>
  <si>
    <t>Инвестпроект Агронаправление</t>
  </si>
  <si>
    <t>Инвестпроект Развитие сети продаж</t>
  </si>
  <si>
    <t>Сырье и компоненты (производства комбикорма)</t>
  </si>
  <si>
    <t>Сырье и компоненты (колбасного производства)</t>
  </si>
  <si>
    <t>НЕДЕЛЯ</t>
  </si>
  <si>
    <t>Инвестпроект СК№6</t>
  </si>
  <si>
    <t>ячмень</t>
  </si>
  <si>
    <t>мойка</t>
  </si>
  <si>
    <t>трансформатор</t>
  </si>
  <si>
    <t>таврия</t>
  </si>
  <si>
    <t>+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</si>
</sst>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([$€]* #,##0.00_);_([$€]* \(#,##0.00\);_([$€]* &quot;-&quot;??_);_(@_)"/>
    <numFmt numFmtId="173" formatCode="_-* #,##0\ _$_-;\-* #,##0\ _$_-;_-* &quot;-&quot;\ _$_-;_-@_-"/>
    <numFmt numFmtId="174" formatCode="_-* #,##0.00\ _$_-;\-* #,##0.00\ _$_-;_-* &quot;-&quot;??\ _$_-;_-@_-"/>
    <numFmt numFmtId="175" formatCode="dd/mm/yy;@"/>
    <numFmt numFmtId="176" formatCode="ddd"/>
    <numFmt numFmtId="177" formatCode="[$-FC19]d\ mmmm\ yyyy\ &quot;г.&quot;"/>
  </numFmts>
  <fonts count="27">
    <font>
      <sz val="10"/>
      <name val="Arial Cyr"/>
      <family val="0"/>
    </font>
    <font>
      <sz val="10"/>
      <name val="Helv"/>
      <family val="0"/>
    </font>
    <font>
      <i/>
      <sz val="8"/>
      <name val="Arial"/>
      <family val="2"/>
    </font>
    <font>
      <sz val="8"/>
      <name val="Arial"/>
      <family val="0"/>
    </font>
    <font>
      <b/>
      <i/>
      <sz val="8"/>
      <name val="Arial Cyr"/>
      <family val="2"/>
    </font>
    <font>
      <b/>
      <i/>
      <sz val="8"/>
      <name val="Arial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1" applyBorder="0">
      <alignment/>
      <protection/>
    </xf>
    <xf numFmtId="172" fontId="6" fillId="0" borderId="0" applyFont="0" applyFill="0" applyBorder="0" applyAlignment="0" applyProtection="0"/>
    <xf numFmtId="0" fontId="11" fillId="0" borderId="2" applyNumberFormat="0" applyAlignment="0" applyProtection="0"/>
    <xf numFmtId="0" fontId="11" fillId="0" borderId="3">
      <alignment horizontal="left"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/>
    </xf>
    <xf numFmtId="0" fontId="2" fillId="2" borderId="4" xfId="24" applyFont="1" applyFill="1" applyBorder="1" applyAlignment="1">
      <alignment horizontal="left" vertical="center"/>
      <protection/>
    </xf>
    <xf numFmtId="0" fontId="2" fillId="2" borderId="4" xfId="24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176" fontId="15" fillId="0" borderId="0" xfId="23" applyNumberFormat="1" applyFont="1" applyAlignment="1" applyProtection="1">
      <alignment horizontal="left" vertical="center" wrapText="1"/>
      <protection hidden="1"/>
    </xf>
    <xf numFmtId="0" fontId="16" fillId="0" borderId="0" xfId="23" applyFont="1" applyAlignment="1" applyProtection="1">
      <alignment horizontal="center" vertical="center" wrapText="1"/>
      <protection hidden="1"/>
    </xf>
    <xf numFmtId="4" fontId="16" fillId="0" borderId="0" xfId="23" applyNumberFormat="1" applyFont="1" applyAlignment="1" applyProtection="1">
      <alignment horizontal="center" vertical="center" wrapText="1"/>
      <protection hidden="1"/>
    </xf>
    <xf numFmtId="0" fontId="16" fillId="0" borderId="0" xfId="23" applyFont="1" applyAlignment="1" applyProtection="1">
      <alignment vertical="center" wrapText="1"/>
      <protection hidden="1"/>
    </xf>
    <xf numFmtId="0" fontId="16" fillId="0" borderId="0" xfId="23" applyFont="1" applyAlignment="1" applyProtection="1">
      <alignment vertical="center" wrapText="1"/>
      <protection locked="0"/>
    </xf>
    <xf numFmtId="175" fontId="18" fillId="0" borderId="0" xfId="23" applyNumberFormat="1" applyFont="1" applyAlignment="1" applyProtection="1">
      <alignment horizontal="left" vertical="center"/>
      <protection locked="0"/>
    </xf>
    <xf numFmtId="175" fontId="15" fillId="5" borderId="5" xfId="23" applyNumberFormat="1" applyFont="1" applyFill="1" applyBorder="1" applyAlignment="1" applyProtection="1">
      <alignment horizontal="center" vertical="center" wrapText="1"/>
      <protection hidden="1"/>
    </xf>
    <xf numFmtId="0" fontId="15" fillId="5" borderId="5" xfId="23" applyFont="1" applyFill="1" applyBorder="1" applyAlignment="1" applyProtection="1">
      <alignment horizontal="center" vertical="center" wrapText="1"/>
      <protection hidden="1"/>
    </xf>
    <xf numFmtId="0" fontId="15" fillId="5" borderId="6" xfId="23" applyFont="1" applyFill="1" applyBorder="1" applyAlignment="1" applyProtection="1">
      <alignment horizontal="center" vertical="center" wrapText="1"/>
      <protection hidden="1"/>
    </xf>
    <xf numFmtId="4" fontId="15" fillId="5" borderId="4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3" applyFont="1" applyFill="1" applyAlignment="1" applyProtection="1">
      <alignment horizontal="center" vertical="center" wrapText="1"/>
      <protection locked="0"/>
    </xf>
    <xf numFmtId="0" fontId="19" fillId="0" borderId="0" xfId="23" applyFont="1" applyFill="1" applyAlignment="1" applyProtection="1">
      <alignment horizontal="center" vertical="center" wrapText="1"/>
      <protection hidden="1"/>
    </xf>
    <xf numFmtId="1" fontId="20" fillId="5" borderId="5" xfId="23" applyNumberFormat="1" applyFont="1" applyFill="1" applyBorder="1" applyAlignment="1" applyProtection="1">
      <alignment horizontal="center" vertical="center" wrapText="1"/>
      <protection hidden="1"/>
    </xf>
    <xf numFmtId="3" fontId="20" fillId="5" borderId="5" xfId="2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3" applyFont="1" applyFill="1" applyAlignment="1" applyProtection="1">
      <alignment horizontal="center" vertical="center" wrapText="1"/>
      <protection locked="0"/>
    </xf>
    <xf numFmtId="0" fontId="14" fillId="0" borderId="0" xfId="23" applyFont="1" applyFill="1" applyAlignment="1" applyProtection="1">
      <alignment horizontal="center" vertical="center" wrapText="1"/>
      <protection hidden="1"/>
    </xf>
    <xf numFmtId="0" fontId="19" fillId="0" borderId="0" xfId="23" applyFont="1" applyFill="1" applyAlignment="1" applyProtection="1">
      <alignment vertical="center" wrapText="1"/>
      <protection locked="0"/>
    </xf>
    <xf numFmtId="0" fontId="19" fillId="0" borderId="0" xfId="23" applyFont="1" applyFill="1" applyAlignment="1" applyProtection="1">
      <alignment vertical="center" wrapText="1"/>
      <protection hidden="1"/>
    </xf>
    <xf numFmtId="0" fontId="15" fillId="0" borderId="0" xfId="23" applyFont="1" applyFill="1" applyAlignment="1" applyProtection="1">
      <alignment vertical="center" wrapText="1"/>
      <protection locked="0"/>
    </xf>
    <xf numFmtId="0" fontId="15" fillId="0" borderId="0" xfId="23" applyFont="1" applyFill="1" applyAlignment="1" applyProtection="1">
      <alignment vertical="center" wrapText="1"/>
      <protection hidden="1"/>
    </xf>
    <xf numFmtId="175" fontId="15" fillId="5" borderId="6" xfId="23" applyNumberFormat="1" applyFont="1" applyFill="1" applyBorder="1" applyAlignment="1" applyProtection="1">
      <alignment horizontal="left" vertical="center"/>
      <protection hidden="1"/>
    </xf>
    <xf numFmtId="0" fontId="15" fillId="5" borderId="3" xfId="23" applyFont="1" applyFill="1" applyBorder="1" applyAlignment="1" applyProtection="1">
      <alignment vertical="center" wrapText="1"/>
      <protection hidden="1"/>
    </xf>
    <xf numFmtId="0" fontId="15" fillId="5" borderId="7" xfId="23" applyFont="1" applyFill="1" applyBorder="1" applyAlignment="1" applyProtection="1">
      <alignment vertical="center" wrapText="1"/>
      <protection hidden="1"/>
    </xf>
    <xf numFmtId="175" fontId="19" fillId="0" borderId="0" xfId="23" applyNumberFormat="1" applyFont="1" applyAlignment="1" applyProtection="1">
      <alignment horizontal="left" vertical="center" wrapText="1"/>
      <protection hidden="1"/>
    </xf>
    <xf numFmtId="0" fontId="19" fillId="0" borderId="0" xfId="23" applyFont="1" applyAlignment="1" applyProtection="1">
      <alignment horizontal="center" vertical="center" wrapText="1"/>
      <protection hidden="1"/>
    </xf>
    <xf numFmtId="4" fontId="19" fillId="0" borderId="0" xfId="23" applyNumberFormat="1" applyFont="1" applyAlignment="1" applyProtection="1">
      <alignment horizontal="center" vertical="center" wrapText="1"/>
      <protection hidden="1"/>
    </xf>
    <xf numFmtId="0" fontId="19" fillId="0" borderId="0" xfId="23" applyFont="1" applyAlignment="1" applyProtection="1">
      <alignment vertical="center" wrapText="1"/>
      <protection hidden="1"/>
    </xf>
    <xf numFmtId="0" fontId="19" fillId="0" borderId="0" xfId="23" applyFont="1" applyAlignment="1" applyProtection="1">
      <alignment vertical="center" wrapText="1"/>
      <protection locked="0"/>
    </xf>
    <xf numFmtId="175" fontId="16" fillId="0" borderId="0" xfId="23" applyNumberFormat="1" applyFont="1" applyAlignment="1" applyProtection="1">
      <alignment horizontal="left" vertical="center" wrapText="1"/>
      <protection hidden="1"/>
    </xf>
    <xf numFmtId="0" fontId="22" fillId="0" borderId="0" xfId="23" applyFont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19" fillId="6" borderId="4" xfId="23" applyFont="1" applyFill="1" applyBorder="1" applyAlignment="1" applyProtection="1">
      <alignment vertical="center" wrapText="1"/>
      <protection locked="0"/>
    </xf>
    <xf numFmtId="175" fontId="15" fillId="7" borderId="6" xfId="23" applyNumberFormat="1" applyFont="1" applyFill="1" applyBorder="1" applyAlignment="1" applyProtection="1">
      <alignment horizontal="center" vertical="center" wrapText="1"/>
      <protection hidden="1"/>
    </xf>
    <xf numFmtId="175" fontId="15" fillId="7" borderId="3" xfId="23" applyNumberFormat="1" applyFont="1" applyFill="1" applyBorder="1" applyAlignment="1" applyProtection="1">
      <alignment horizontal="left" vertical="center" wrapText="1"/>
      <protection hidden="1"/>
    </xf>
    <xf numFmtId="0" fontId="15" fillId="7" borderId="3" xfId="23" applyFont="1" applyFill="1" applyBorder="1" applyAlignment="1" applyProtection="1">
      <alignment vertical="center" wrapText="1"/>
      <protection hidden="1"/>
    </xf>
    <xf numFmtId="0" fontId="15" fillId="7" borderId="7" xfId="23" applyFont="1" applyFill="1" applyBorder="1" applyAlignment="1" applyProtection="1">
      <alignment vertical="center" wrapText="1"/>
      <protection hidden="1"/>
    </xf>
    <xf numFmtId="4" fontId="15" fillId="7" borderId="4" xfId="23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175" fontId="23" fillId="0" borderId="0" xfId="23" applyNumberFormat="1" applyFont="1" applyAlignment="1" applyProtection="1">
      <alignment horizontal="left" vertical="center" wrapText="1"/>
      <protection hidden="1"/>
    </xf>
    <xf numFmtId="0" fontId="23" fillId="6" borderId="4" xfId="23" applyFont="1" applyFill="1" applyBorder="1" applyAlignment="1" applyProtection="1">
      <alignment horizontal="center" vertical="center" wrapText="1"/>
      <protection locked="0"/>
    </xf>
    <xf numFmtId="175" fontId="24" fillId="7" borderId="6" xfId="23" applyNumberFormat="1" applyFont="1" applyFill="1" applyBorder="1" applyAlignment="1" applyProtection="1">
      <alignment horizontal="center" vertical="center" wrapText="1"/>
      <protection hidden="1"/>
    </xf>
    <xf numFmtId="175" fontId="24" fillId="5" borderId="6" xfId="23" applyNumberFormat="1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5" fontId="15" fillId="5" borderId="4" xfId="23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3" applyFont="1" applyBorder="1" applyAlignment="1" applyProtection="1">
      <alignment horizontal="center" vertical="center" wrapText="1"/>
      <protection hidden="1"/>
    </xf>
    <xf numFmtId="176" fontId="15" fillId="0" borderId="8" xfId="23" applyNumberFormat="1" applyFont="1" applyBorder="1" applyAlignment="1" applyProtection="1">
      <alignment horizontal="center" vertical="center" wrapText="1"/>
      <protection hidden="1"/>
    </xf>
    <xf numFmtId="175" fontId="17" fillId="0" borderId="0" xfId="23" applyNumberFormat="1" applyFont="1" applyFill="1" applyAlignment="1" applyProtection="1">
      <alignment vertical="center"/>
      <protection locked="0"/>
    </xf>
    <xf numFmtId="176" fontId="15" fillId="0" borderId="0" xfId="23" applyNumberFormat="1" applyFont="1" applyBorder="1" applyAlignment="1" applyProtection="1">
      <alignment horizontal="center" vertical="center" wrapText="1"/>
      <protection hidden="1"/>
    </xf>
    <xf numFmtId="0" fontId="15" fillId="0" borderId="0" xfId="23" applyNumberFormat="1" applyFont="1" applyBorder="1" applyAlignment="1" applyProtection="1">
      <alignment horizontal="right" vertical="center" wrapText="1"/>
      <protection hidden="1"/>
    </xf>
    <xf numFmtId="0" fontId="19" fillId="6" borderId="4" xfId="23" applyFont="1" applyFill="1" applyBorder="1" applyAlignment="1" applyProtection="1">
      <alignment horizontal="left" vertical="center" wrapText="1"/>
      <protection locked="0"/>
    </xf>
    <xf numFmtId="4" fontId="19" fillId="6" borderId="4" xfId="23" applyNumberFormat="1" applyFont="1" applyFill="1" applyBorder="1" applyAlignment="1" applyProtection="1">
      <alignment horizontal="center" vertical="center" wrapText="1"/>
      <protection locked="0"/>
    </xf>
    <xf numFmtId="175" fontId="19" fillId="0" borderId="4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23" applyFont="1" applyFill="1" applyBorder="1" applyAlignment="1" applyProtection="1">
      <alignment horizontal="center" vertical="center" wrapText="1"/>
      <protection hidden="1"/>
    </xf>
    <xf numFmtId="0" fontId="19" fillId="6" borderId="4" xfId="23" applyFont="1" applyFill="1" applyBorder="1" applyAlignment="1" applyProtection="1">
      <alignment horizontal="center" vertical="center" wrapText="1"/>
      <protection locked="0"/>
    </xf>
    <xf numFmtId="4" fontId="23" fillId="0" borderId="4" xfId="23" applyNumberFormat="1" applyFont="1" applyFill="1" applyBorder="1" applyAlignment="1" applyProtection="1">
      <alignment horizontal="center" vertical="center" wrapText="1"/>
      <protection hidden="1"/>
    </xf>
    <xf numFmtId="4" fontId="23" fillId="0" borderId="0" xfId="23" applyNumberFormat="1" applyFont="1" applyAlignment="1" applyProtection="1">
      <alignment horizontal="left" vertical="center" wrapText="1"/>
      <protection hidden="1"/>
    </xf>
    <xf numFmtId="4" fontId="24" fillId="7" borderId="7" xfId="23" applyNumberFormat="1" applyFont="1" applyFill="1" applyBorder="1" applyAlignment="1" applyProtection="1">
      <alignment horizontal="center" vertical="center" wrapText="1"/>
      <protection hidden="1"/>
    </xf>
    <xf numFmtId="4" fontId="24" fillId="5" borderId="7" xfId="23" applyNumberFormat="1" applyFont="1" applyFill="1" applyBorder="1" applyAlignment="1" applyProtection="1">
      <alignment horizontal="center" vertical="center" wrapText="1"/>
      <protection hidden="1"/>
    </xf>
    <xf numFmtId="0" fontId="15" fillId="7" borderId="7" xfId="23" applyFont="1" applyFill="1" applyBorder="1" applyAlignment="1" applyProtection="1">
      <alignment horizontal="center" vertical="center" wrapText="1"/>
      <protection hidden="1"/>
    </xf>
    <xf numFmtId="0" fontId="15" fillId="5" borderId="7" xfId="23" applyFont="1" applyFill="1" applyBorder="1" applyAlignment="1" applyProtection="1">
      <alignment horizontal="center" vertical="center" wrapText="1"/>
      <protection hidden="1"/>
    </xf>
    <xf numFmtId="0" fontId="25" fillId="0" borderId="4" xfId="23" applyFont="1" applyFill="1" applyBorder="1" applyAlignment="1" applyProtection="1">
      <alignment horizontal="center" vertical="center" wrapText="1"/>
      <protection hidden="1"/>
    </xf>
    <xf numFmtId="49" fontId="18" fillId="0" borderId="0" xfId="23" applyNumberFormat="1" applyFont="1" applyAlignment="1" applyProtection="1">
      <alignment horizontal="left" vertical="center"/>
      <protection hidden="1"/>
    </xf>
  </cellXfs>
  <cellStyles count="19">
    <cellStyle name="Normal" xfId="0"/>
    <cellStyle name="RowLevel_0" xfId="1"/>
    <cellStyle name="RowLevel_1" xfId="3"/>
    <cellStyle name="Date" xfId="15"/>
    <cellStyle name="Euro" xfId="16"/>
    <cellStyle name="Header1" xfId="17"/>
    <cellStyle name="Header2" xfId="18"/>
    <cellStyle name="Normal_апк (5)" xfId="19"/>
    <cellStyle name="Hyperlink" xfId="20"/>
    <cellStyle name="Currency" xfId="21"/>
    <cellStyle name="Currency [0]" xfId="22"/>
    <cellStyle name="Обычный_Ветпрепараты" xfId="23"/>
    <cellStyle name="Обычный_Лист1" xfId="24"/>
    <cellStyle name="Followed Hyperlink" xfId="25"/>
    <cellStyle name="Percent" xfId="26"/>
    <cellStyle name="Тысячи [0]_laroux" xfId="27"/>
    <cellStyle name="Тысячи_laroux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1638300</xdr:colOff>
      <xdr:row>0</xdr:row>
      <xdr:rowOff>28575</xdr:rowOff>
    </xdr:from>
    <xdr:to>
      <xdr:col>9</xdr:col>
      <xdr:colOff>28575</xdr:colOff>
      <xdr:row>1</xdr:row>
      <xdr:rowOff>114300</xdr:rowOff>
    </xdr:to>
    <xdr:pic>
      <xdr:nvPicPr>
        <xdr:cNvPr id="1" name="Очисти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285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8</xdr:col>
      <xdr:colOff>161925</xdr:colOff>
      <xdr:row>1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28575"/>
          <a:ext cx="2324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28575</xdr:rowOff>
    </xdr:from>
    <xdr:to>
      <xdr:col>8</xdr:col>
      <xdr:colOff>1638300</xdr:colOff>
      <xdr:row>1</xdr:row>
      <xdr:rowOff>104775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96900" y="2857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2</xdr:row>
      <xdr:rowOff>0</xdr:rowOff>
    </xdr:from>
    <xdr:to>
      <xdr:col>2</xdr:col>
      <xdr:colOff>19050</xdr:colOff>
      <xdr:row>2</xdr:row>
      <xdr:rowOff>0</xdr:rowOff>
    </xdr:to>
    <xdr:sp>
      <xdr:nvSpPr>
        <xdr:cNvPr id="4" name="Line 14"/>
        <xdr:cNvSpPr>
          <a:spLocks/>
        </xdr:cNvSpPr>
      </xdr:nvSpPr>
      <xdr:spPr>
        <a:xfrm>
          <a:off x="733425" y="390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2085975</xdr:colOff>
      <xdr:row>0</xdr:row>
      <xdr:rowOff>133350</xdr:rowOff>
    </xdr:from>
    <xdr:to>
      <xdr:col>3</xdr:col>
      <xdr:colOff>9525</xdr:colOff>
      <xdr:row>0</xdr:row>
      <xdr:rowOff>133350</xdr:rowOff>
    </xdr:to>
    <xdr:sp>
      <xdr:nvSpPr>
        <xdr:cNvPr id="5" name="Line 28"/>
        <xdr:cNvSpPr>
          <a:spLocks/>
        </xdr:cNvSpPr>
      </xdr:nvSpPr>
      <xdr:spPr>
        <a:xfrm>
          <a:off x="4314825" y="133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110"/>
  <sheetViews>
    <sheetView showGridLines="0" showZeros="0" tabSelected="1" zoomScale="85" zoomScaleNormal="85" workbookViewId="0" topLeftCell="A1">
      <pane ySplit="4" topLeftCell="BM5" activePane="bottomLeft" state="frozen"/>
      <selection pane="topLeft" activeCell="B25" sqref="B25"/>
      <selection pane="bottomLeft" activeCell="B1" sqref="B1"/>
    </sheetView>
  </sheetViews>
  <sheetFormatPr defaultColWidth="9.00390625" defaultRowHeight="12.75" outlineLevelRow="1"/>
  <cols>
    <col min="1" max="1" width="9.625" style="46" customWidth="1"/>
    <col min="2" max="2" width="19.625" style="19" customWidth="1"/>
    <col min="3" max="3" width="27.625" style="19" customWidth="1"/>
    <col min="4" max="4" width="38.875" style="19" customWidth="1"/>
    <col min="5" max="5" width="14.00390625" style="20" customWidth="1"/>
    <col min="6" max="6" width="13.75390625" style="20" customWidth="1"/>
    <col min="7" max="7" width="15.125" style="59" customWidth="1"/>
    <col min="8" max="8" width="33.625" style="19" customWidth="1"/>
    <col min="9" max="9" width="36.375" style="19" customWidth="1"/>
    <col min="10" max="10" width="3.375" style="80" customWidth="1"/>
    <col min="11" max="11" width="8.00390625" style="19" customWidth="1"/>
    <col min="12" max="17" width="9.125" style="22" customWidth="1"/>
    <col min="18" max="16384" width="9.125" style="21" customWidth="1"/>
  </cols>
  <sheetData>
    <row r="1" spans="1:11" ht="19.5">
      <c r="A1" s="86" t="s">
        <v>133</v>
      </c>
      <c r="B1" s="69"/>
      <c r="C1" s="71">
        <v>40490</v>
      </c>
      <c r="D1" s="23">
        <f>C1+4</f>
        <v>40494</v>
      </c>
      <c r="E1" s="73">
        <f>1+INT((C1-(DATE(YEAR(C1),1,2)-WEEKDAY(DATE(YEAR(C1),1,0))))/7)</f>
        <v>46</v>
      </c>
      <c r="F1" s="72" t="s">
        <v>167</v>
      </c>
      <c r="G1" s="69"/>
      <c r="K1" s="69"/>
    </row>
    <row r="2" spans="1:11" ht="11.25" customHeight="1">
      <c r="A2" s="71"/>
      <c r="B2" s="70"/>
      <c r="C2" s="23"/>
      <c r="D2" s="47"/>
      <c r="E2" s="18"/>
      <c r="G2" s="70"/>
      <c r="K2" s="70"/>
    </row>
    <row r="3" spans="1:17" s="29" customFormat="1" ht="29.25" customHeight="1">
      <c r="A3" s="24" t="s">
        <v>134</v>
      </c>
      <c r="B3" s="26" t="s">
        <v>137</v>
      </c>
      <c r="C3" s="25" t="s">
        <v>135</v>
      </c>
      <c r="D3" s="25" t="s">
        <v>136</v>
      </c>
      <c r="E3" s="27" t="s">
        <v>156</v>
      </c>
      <c r="F3" s="27" t="s">
        <v>157</v>
      </c>
      <c r="G3" s="68" t="s">
        <v>132</v>
      </c>
      <c r="H3" s="25" t="s">
        <v>138</v>
      </c>
      <c r="I3" s="25" t="s">
        <v>139</v>
      </c>
      <c r="J3" s="25" t="s">
        <v>173</v>
      </c>
      <c r="K3" s="25" t="s">
        <v>140</v>
      </c>
      <c r="L3" s="28"/>
      <c r="M3" s="28"/>
      <c r="N3" s="28"/>
      <c r="O3" s="28"/>
      <c r="P3" s="28"/>
      <c r="Q3" s="28"/>
    </row>
    <row r="4" spans="1:17" s="33" customFormat="1" ht="11.25">
      <c r="A4" s="30">
        <v>2</v>
      </c>
      <c r="B4" s="30">
        <v>5</v>
      </c>
      <c r="C4" s="30">
        <v>3</v>
      </c>
      <c r="D4" s="30">
        <v>4</v>
      </c>
      <c r="E4" s="31">
        <v>6</v>
      </c>
      <c r="F4" s="31">
        <v>7</v>
      </c>
      <c r="G4" s="30">
        <v>1</v>
      </c>
      <c r="H4" s="30">
        <v>8</v>
      </c>
      <c r="I4" s="30">
        <v>9</v>
      </c>
      <c r="J4" s="30">
        <v>10</v>
      </c>
      <c r="K4" s="30">
        <v>11</v>
      </c>
      <c r="L4" s="32"/>
      <c r="M4" s="32"/>
      <c r="N4" s="32"/>
      <c r="O4" s="32"/>
      <c r="P4" s="32"/>
      <c r="Q4" s="32"/>
    </row>
    <row r="5" spans="1:17" s="35" customFormat="1" ht="31.5" outlineLevel="1">
      <c r="A5" s="76">
        <f>C1</f>
        <v>40490</v>
      </c>
      <c r="B5" s="85">
        <f>IF(ISNA(VLOOKUP(C5,Договора!$A$3:$B$1000,2,0)),0,VLOOKUP(C5,Договора!$A$3:$B$1000,2,0))</f>
        <v>0</v>
      </c>
      <c r="C5" s="78"/>
      <c r="D5" s="74" t="s">
        <v>169</v>
      </c>
      <c r="E5" s="75"/>
      <c r="F5" s="75">
        <v>1000000</v>
      </c>
      <c r="G5" s="60" t="s">
        <v>131</v>
      </c>
      <c r="H5" s="49" t="s">
        <v>11</v>
      </c>
      <c r="I5" s="49"/>
      <c r="J5" s="79" t="str">
        <f>IF(OR(E5&gt;0,F5&gt;0),"+","")</f>
        <v>+</v>
      </c>
      <c r="K5" s="77">
        <f>SUMPRODUCT((G5=Статьи!$A$2:$A$358)*(H5=Статьи!$B$2:$B$358)*(I5=Статьи!$C$2:$C$358)*(Статьи!$D$2:$D$358))</f>
        <v>0</v>
      </c>
      <c r="L5" s="34"/>
      <c r="M5" s="34"/>
      <c r="N5" s="34"/>
      <c r="O5" s="34"/>
      <c r="P5" s="34"/>
      <c r="Q5" s="34"/>
    </row>
    <row r="6" spans="1:17" s="35" customFormat="1" ht="31.5" outlineLevel="1">
      <c r="A6" s="76">
        <f>A5</f>
        <v>40490</v>
      </c>
      <c r="B6" s="85">
        <f>IF(ISNA(VLOOKUP(C6,Договора!$A$3:$B$1000,2,0)),0,VLOOKUP(C6,Договора!$A$3:$B$1000,2,0))</f>
        <v>0</v>
      </c>
      <c r="C6" s="78"/>
      <c r="D6" s="74" t="s">
        <v>170</v>
      </c>
      <c r="E6" s="75">
        <v>1000000</v>
      </c>
      <c r="F6" s="75"/>
      <c r="G6" s="60" t="s">
        <v>1</v>
      </c>
      <c r="H6" s="49" t="s">
        <v>6</v>
      </c>
      <c r="I6" s="49" t="s">
        <v>9</v>
      </c>
      <c r="J6" s="79" t="str">
        <f aca="true" t="shared" si="0" ref="J6:J69">IF(OR(E6&gt;0,F6&gt;0),"+","")</f>
        <v>+</v>
      </c>
      <c r="K6" s="77">
        <f>SUMPRODUCT((G6=Статьи!$A$2:$A$358)*(H6=Статьи!$B$2:$B$358)*(I6=Статьи!$C$2:$C$358)*(Статьи!$D$2:$D$358))</f>
        <v>1093</v>
      </c>
      <c r="L6" s="34"/>
      <c r="M6" s="34"/>
      <c r="N6" s="34"/>
      <c r="O6" s="34"/>
      <c r="P6" s="34"/>
      <c r="Q6" s="34"/>
    </row>
    <row r="7" spans="1:17" s="35" customFormat="1" ht="24" outlineLevel="1">
      <c r="A7" s="76">
        <f aca="true" t="shared" si="1" ref="A7:A24">A6</f>
        <v>40490</v>
      </c>
      <c r="B7" s="85">
        <f>IF(ISNA(VLOOKUP(C7,Договора!$A$3:$B$1000,2,0)),0,VLOOKUP(C7,Договора!$A$3:$B$1000,2,0))</f>
        <v>7</v>
      </c>
      <c r="C7" s="78">
        <v>3</v>
      </c>
      <c r="D7" s="74" t="s">
        <v>171</v>
      </c>
      <c r="E7" s="75">
        <v>10</v>
      </c>
      <c r="F7" s="75"/>
      <c r="G7" s="60" t="s">
        <v>120</v>
      </c>
      <c r="H7" s="49" t="s">
        <v>153</v>
      </c>
      <c r="I7" s="49" t="s">
        <v>122</v>
      </c>
      <c r="J7" s="79" t="str">
        <f t="shared" si="0"/>
        <v>+</v>
      </c>
      <c r="K7" s="77">
        <f>SUMPRODUCT((G7=Статьи!$A$2:$A$358)*(H7=Статьи!$B$2:$B$358)*(I7=Статьи!$C$2:$C$358)*(Статьи!$D$2:$D$358))</f>
        <v>2302</v>
      </c>
      <c r="L7" s="34"/>
      <c r="M7" s="34"/>
      <c r="N7" s="34"/>
      <c r="O7" s="34"/>
      <c r="P7" s="34"/>
      <c r="Q7" s="34"/>
    </row>
    <row r="8" spans="1:17" s="35" customFormat="1" ht="24" outlineLevel="1">
      <c r="A8" s="76">
        <f t="shared" si="1"/>
        <v>40490</v>
      </c>
      <c r="B8" s="85">
        <f>IF(ISNA(VLOOKUP(C8,Договора!$A$3:$B$1000,2,0)),0,VLOOKUP(C8,Договора!$A$3:$B$1000,2,0))</f>
        <v>0</v>
      </c>
      <c r="C8" s="78"/>
      <c r="D8" s="74" t="s">
        <v>172</v>
      </c>
      <c r="E8" s="75"/>
      <c r="F8" s="75">
        <v>10</v>
      </c>
      <c r="G8" s="60" t="s">
        <v>120</v>
      </c>
      <c r="H8" s="49" t="s">
        <v>161</v>
      </c>
      <c r="I8" s="49" t="s">
        <v>126</v>
      </c>
      <c r="J8" s="79" t="str">
        <f t="shared" si="0"/>
        <v>+</v>
      </c>
      <c r="K8" s="77">
        <f>SUMPRODUCT((G8=Статьи!$A$2:$A$358)*(H8=Статьи!$B$2:$B$358)*(I8=Статьи!$C$2:$C$358)*(Статьи!$D$2:$D$358))</f>
        <v>2804</v>
      </c>
      <c r="L8" s="34"/>
      <c r="M8" s="34"/>
      <c r="N8" s="34"/>
      <c r="O8" s="34"/>
      <c r="P8" s="34"/>
      <c r="Q8" s="34"/>
    </row>
    <row r="9" spans="1:17" s="35" customFormat="1" ht="15.75" outlineLevel="1">
      <c r="A9" s="76">
        <f t="shared" si="1"/>
        <v>40490</v>
      </c>
      <c r="B9" s="85">
        <f>IF(ISNA(VLOOKUP(C9,Договора!$A$3:$B$1000,2,0)),0,VLOOKUP(C9,Договора!$A$3:$B$1000,2,0))</f>
        <v>0</v>
      </c>
      <c r="C9" s="78"/>
      <c r="D9" s="74"/>
      <c r="E9" s="75"/>
      <c r="F9" s="75">
        <v>80</v>
      </c>
      <c r="G9" s="60" t="s">
        <v>69</v>
      </c>
      <c r="H9" s="49" t="s">
        <v>70</v>
      </c>
      <c r="I9" s="49"/>
      <c r="J9" s="79" t="str">
        <f t="shared" si="0"/>
        <v>+</v>
      </c>
      <c r="K9" s="77">
        <f>SUMPRODUCT((G9=Статьи!$A$2:$A$358)*(H9=Статьи!$B$2:$B$358)*(I9=Статьи!$C$2:$C$358)*(Статьи!$D$2:$D$358))</f>
        <v>400</v>
      </c>
      <c r="L9" s="34"/>
      <c r="M9" s="34"/>
      <c r="N9" s="34"/>
      <c r="O9" s="34"/>
      <c r="P9" s="34"/>
      <c r="Q9" s="34"/>
    </row>
    <row r="10" spans="1:17" s="35" customFormat="1" ht="31.5" outlineLevel="1">
      <c r="A10" s="76">
        <f t="shared" si="1"/>
        <v>40490</v>
      </c>
      <c r="B10" s="85">
        <f>IF(ISNA(VLOOKUP(C10,Договора!$A$3:$B$1000,2,0)),0,VLOOKUP(C10,Договора!$A$3:$B$1000,2,0))</f>
        <v>0</v>
      </c>
      <c r="C10" s="78"/>
      <c r="D10" s="74"/>
      <c r="E10" s="75">
        <v>10</v>
      </c>
      <c r="F10" s="75"/>
      <c r="G10" s="60" t="s">
        <v>120</v>
      </c>
      <c r="H10" s="49" t="s">
        <v>164</v>
      </c>
      <c r="I10" s="49" t="s">
        <v>122</v>
      </c>
      <c r="J10" s="79" t="str">
        <f t="shared" si="0"/>
        <v>+</v>
      </c>
      <c r="K10" s="77">
        <f>SUMPRODUCT((G10=Статьи!$A$2:$A$358)*(H10=Статьи!$B$2:$B$358)*(I10=Статьи!$C$2:$C$358)*(Статьи!$D$2:$D$358))</f>
        <v>21102</v>
      </c>
      <c r="L10" s="34"/>
      <c r="M10" s="34"/>
      <c r="N10" s="34"/>
      <c r="O10" s="34"/>
      <c r="P10" s="34"/>
      <c r="Q10" s="34"/>
    </row>
    <row r="11" spans="1:17" s="35" customFormat="1" ht="31.5" outlineLevel="1">
      <c r="A11" s="76">
        <f t="shared" si="1"/>
        <v>40490</v>
      </c>
      <c r="B11" s="85">
        <f>IF(ISNA(VLOOKUP(C11,Договора!$A$3:$B$1000,2,0)),0,VLOOKUP(C11,Договора!$A$3:$B$1000,2,0))</f>
        <v>0</v>
      </c>
      <c r="C11" s="78"/>
      <c r="D11" s="74"/>
      <c r="E11" s="75">
        <v>30</v>
      </c>
      <c r="F11" s="75">
        <v>10</v>
      </c>
      <c r="G11" s="60" t="s">
        <v>1</v>
      </c>
      <c r="H11" s="49" t="s">
        <v>166</v>
      </c>
      <c r="I11" s="49"/>
      <c r="J11" s="79" t="str">
        <f t="shared" si="0"/>
        <v>+</v>
      </c>
      <c r="K11" s="77">
        <f>SUMPRODUCT((G11=Статьи!$A$2:$A$358)*(H11=Статьи!$B$2:$B$358)*(I11=Статьи!$C$2:$C$358)*(Статьи!$D$2:$D$358))</f>
        <v>105</v>
      </c>
      <c r="L11" s="34"/>
      <c r="M11" s="34"/>
      <c r="N11" s="34"/>
      <c r="O11" s="34"/>
      <c r="P11" s="34"/>
      <c r="Q11" s="34"/>
    </row>
    <row r="12" spans="1:17" s="35" customFormat="1" ht="31.5" outlineLevel="1">
      <c r="A12" s="76">
        <f t="shared" si="1"/>
        <v>40490</v>
      </c>
      <c r="B12" s="85">
        <f>IF(ISNA(VLOOKUP(C12,Договора!$A$3:$B$1000,2,0)),0,VLOOKUP(C12,Договора!$A$3:$B$1000,2,0))</f>
        <v>0</v>
      </c>
      <c r="C12" s="78"/>
      <c r="D12" s="74"/>
      <c r="E12" s="75"/>
      <c r="F12" s="75"/>
      <c r="G12" s="60" t="s">
        <v>150</v>
      </c>
      <c r="H12" s="49" t="s">
        <v>11</v>
      </c>
      <c r="I12" s="49"/>
      <c r="J12" s="79">
        <f t="shared" si="0"/>
      </c>
      <c r="K12" s="77">
        <f>SUMPRODUCT((G12=Статьи!$A$2:$A$358)*(H12=Статьи!$B$2:$B$358)*(I12=Статьи!$C$2:$C$358)*(Статьи!$D$2:$D$358))</f>
        <v>0</v>
      </c>
      <c r="L12" s="34"/>
      <c r="M12" s="34"/>
      <c r="N12" s="34"/>
      <c r="O12" s="34"/>
      <c r="P12" s="34"/>
      <c r="Q12" s="34"/>
    </row>
    <row r="13" spans="1:17" s="35" customFormat="1" ht="15.75" outlineLevel="1">
      <c r="A13" s="76">
        <f t="shared" si="1"/>
        <v>40490</v>
      </c>
      <c r="B13" s="85">
        <f>IF(ISNA(VLOOKUP(C13,Договора!$A$3:$B$1000,2,0)),0,VLOOKUP(C13,Договора!$A$3:$B$1000,2,0))</f>
        <v>0</v>
      </c>
      <c r="C13" s="78"/>
      <c r="D13" s="74"/>
      <c r="E13" s="75"/>
      <c r="F13" s="75"/>
      <c r="G13" s="60"/>
      <c r="H13" s="49"/>
      <c r="I13" s="49"/>
      <c r="J13" s="79">
        <f t="shared" si="0"/>
      </c>
      <c r="K13" s="77">
        <f>SUMPRODUCT((G13=Статьи!$A$2:$A$358)*(H13=Статьи!$B$2:$B$358)*(I13=Статьи!$C$2:$C$358)*(Статьи!$D$2:$D$358))</f>
        <v>0</v>
      </c>
      <c r="L13" s="34"/>
      <c r="M13" s="34"/>
      <c r="N13" s="34"/>
      <c r="O13" s="34"/>
      <c r="P13" s="34"/>
      <c r="Q13" s="34"/>
    </row>
    <row r="14" spans="1:17" s="35" customFormat="1" ht="15.75" outlineLevel="1">
      <c r="A14" s="76">
        <f t="shared" si="1"/>
        <v>40490</v>
      </c>
      <c r="B14" s="85">
        <f>IF(ISNA(VLOOKUP(C14,Договора!$A$3:$B$1000,2,0)),0,VLOOKUP(C14,Договора!$A$3:$B$1000,2,0))</f>
        <v>0</v>
      </c>
      <c r="C14" s="78"/>
      <c r="D14" s="74"/>
      <c r="E14" s="75">
        <v>10</v>
      </c>
      <c r="F14" s="75"/>
      <c r="G14" s="60" t="s">
        <v>58</v>
      </c>
      <c r="H14" s="49" t="s">
        <v>29</v>
      </c>
      <c r="I14" s="49" t="s">
        <v>31</v>
      </c>
      <c r="J14" s="79" t="str">
        <f t="shared" si="0"/>
        <v>+</v>
      </c>
      <c r="K14" s="77">
        <f>SUMPRODUCT((G14=Статьи!$A$2:$A$358)*(H14=Статьи!$B$2:$B$358)*(I14=Статьи!$C$2:$C$358)*(Статьи!$D$2:$D$358))</f>
        <v>20333</v>
      </c>
      <c r="L14" s="34"/>
      <c r="M14" s="34"/>
      <c r="N14" s="34"/>
      <c r="O14" s="34"/>
      <c r="P14" s="34"/>
      <c r="Q14" s="34"/>
    </row>
    <row r="15" spans="1:17" s="35" customFormat="1" ht="15.75" outlineLevel="1">
      <c r="A15" s="76">
        <f t="shared" si="1"/>
        <v>40490</v>
      </c>
      <c r="B15" s="85">
        <f>IF(ISNA(VLOOKUP(C15,Договора!$A$3:$B$1000,2,0)),0,VLOOKUP(C15,Договора!$A$3:$B$1000,2,0))</f>
        <v>0</v>
      </c>
      <c r="C15" s="78"/>
      <c r="D15" s="74"/>
      <c r="E15" s="75"/>
      <c r="F15" s="75">
        <v>10</v>
      </c>
      <c r="G15" s="60"/>
      <c r="H15" s="49"/>
      <c r="I15" s="49"/>
      <c r="J15" s="79" t="str">
        <f t="shared" si="0"/>
        <v>+</v>
      </c>
      <c r="K15" s="77">
        <f>SUMPRODUCT((G15=Статьи!$A$2:$A$358)*(H15=Статьи!$B$2:$B$358)*(I15=Статьи!$C$2:$C$358)*(Статьи!$D$2:$D$358))</f>
        <v>0</v>
      </c>
      <c r="L15" s="34"/>
      <c r="M15" s="34"/>
      <c r="N15" s="34"/>
      <c r="O15" s="34"/>
      <c r="P15" s="34"/>
      <c r="Q15" s="34"/>
    </row>
    <row r="16" spans="1:17" s="35" customFormat="1" ht="24" outlineLevel="1">
      <c r="A16" s="76">
        <f t="shared" si="1"/>
        <v>40490</v>
      </c>
      <c r="B16" s="85">
        <f>IF(ISNA(VLOOKUP(C16,Договора!$A$3:$B$1000,2,0)),0,VLOOKUP(C16,Договора!$A$3:$B$1000,2,0))</f>
        <v>0</v>
      </c>
      <c r="C16" s="78"/>
      <c r="D16" s="74"/>
      <c r="E16" s="75"/>
      <c r="F16" s="75"/>
      <c r="G16" s="60" t="s">
        <v>120</v>
      </c>
      <c r="H16" s="49" t="s">
        <v>160</v>
      </c>
      <c r="I16" s="49"/>
      <c r="J16" s="79">
        <f t="shared" si="0"/>
      </c>
      <c r="K16" s="77">
        <f>SUMPRODUCT((G16=Статьи!$A$2:$A$358)*(H16=Статьи!$B$2:$B$358)*(I16=Статьи!$C$2:$C$358)*(Статьи!$D$2:$D$358))</f>
        <v>0</v>
      </c>
      <c r="L16" s="34"/>
      <c r="M16" s="34"/>
      <c r="N16" s="34"/>
      <c r="O16" s="34"/>
      <c r="P16" s="34"/>
      <c r="Q16" s="34"/>
    </row>
    <row r="17" spans="1:17" s="35" customFormat="1" ht="15.75" outlineLevel="1">
      <c r="A17" s="76">
        <f t="shared" si="1"/>
        <v>40490</v>
      </c>
      <c r="B17" s="85">
        <f>IF(ISNA(VLOOKUP(C17,Договора!$A$3:$B$1000,2,0)),0,VLOOKUP(C17,Договора!$A$3:$B$1000,2,0))</f>
        <v>0</v>
      </c>
      <c r="C17" s="78"/>
      <c r="D17" s="74"/>
      <c r="E17" s="75"/>
      <c r="F17" s="75"/>
      <c r="G17" s="60"/>
      <c r="H17" s="49"/>
      <c r="I17" s="49"/>
      <c r="J17" s="79">
        <f t="shared" si="0"/>
      </c>
      <c r="K17" s="77">
        <f>SUMPRODUCT((G17=Статьи!$A$2:$A$358)*(H17=Статьи!$B$2:$B$358)*(I17=Статьи!$C$2:$C$358)*(Статьи!$D$2:$D$358))</f>
        <v>0</v>
      </c>
      <c r="L17" s="34"/>
      <c r="M17" s="34"/>
      <c r="N17" s="34"/>
      <c r="O17" s="34"/>
      <c r="P17" s="34"/>
      <c r="Q17" s="34"/>
    </row>
    <row r="18" spans="1:17" s="35" customFormat="1" ht="15.75" outlineLevel="1">
      <c r="A18" s="76">
        <f t="shared" si="1"/>
        <v>40490</v>
      </c>
      <c r="B18" s="85">
        <f>IF(ISNA(VLOOKUP(C18,Договора!$A$3:$B$1000,2,0)),0,VLOOKUP(C18,Договора!$A$3:$B$1000,2,0))</f>
        <v>0</v>
      </c>
      <c r="C18" s="78"/>
      <c r="D18" s="74"/>
      <c r="E18" s="75"/>
      <c r="F18" s="75"/>
      <c r="G18" s="60" t="s">
        <v>131</v>
      </c>
      <c r="H18" s="49"/>
      <c r="I18" s="49"/>
      <c r="J18" s="79">
        <f t="shared" si="0"/>
      </c>
      <c r="K18" s="77">
        <f>SUMPRODUCT((G18=Статьи!$A$2:$A$358)*(H18=Статьи!$B$2:$B$358)*(I18=Статьи!$C$2:$C$358)*(Статьи!$D$2:$D$358))</f>
        <v>0</v>
      </c>
      <c r="L18" s="34"/>
      <c r="M18" s="34"/>
      <c r="N18" s="34"/>
      <c r="O18" s="34"/>
      <c r="P18" s="34"/>
      <c r="Q18" s="34"/>
    </row>
    <row r="19" spans="1:17" s="35" customFormat="1" ht="15.75" outlineLevel="1">
      <c r="A19" s="76">
        <f t="shared" si="1"/>
        <v>40490</v>
      </c>
      <c r="B19" s="85">
        <f>IF(ISNA(VLOOKUP(C19,Договора!$A$3:$B$1000,2,0)),0,VLOOKUP(C19,Договора!$A$3:$B$1000,2,0))</f>
        <v>0</v>
      </c>
      <c r="C19" s="78"/>
      <c r="D19" s="74"/>
      <c r="E19" s="75"/>
      <c r="F19" s="75"/>
      <c r="G19" s="60"/>
      <c r="H19" s="49"/>
      <c r="I19" s="49"/>
      <c r="J19" s="79">
        <f t="shared" si="0"/>
      </c>
      <c r="K19" s="77">
        <f>SUMPRODUCT((G19=Статьи!$A$2:$A$358)*(H19=Статьи!$B$2:$B$358)*(I19=Статьи!$C$2:$C$358)*(Статьи!$D$2:$D$358))</f>
        <v>0</v>
      </c>
      <c r="L19" s="34"/>
      <c r="M19" s="34"/>
      <c r="N19" s="34"/>
      <c r="O19" s="34"/>
      <c r="P19" s="34"/>
      <c r="Q19" s="34"/>
    </row>
    <row r="20" spans="1:17" s="35" customFormat="1" ht="15.75" outlineLevel="1">
      <c r="A20" s="76">
        <f t="shared" si="1"/>
        <v>40490</v>
      </c>
      <c r="B20" s="85">
        <f>IF(ISNA(VLOOKUP(C20,Договора!$A$3:$B$1000,2,0)),0,VLOOKUP(C20,Договора!$A$3:$B$1000,2,0))</f>
        <v>0</v>
      </c>
      <c r="C20" s="78"/>
      <c r="D20" s="74"/>
      <c r="E20" s="75"/>
      <c r="F20" s="75"/>
      <c r="G20" s="60"/>
      <c r="H20" s="49"/>
      <c r="I20" s="49"/>
      <c r="J20" s="79">
        <f t="shared" si="0"/>
      </c>
      <c r="K20" s="77">
        <f>SUMPRODUCT((G20=Статьи!$A$2:$A$358)*(H20=Статьи!$B$2:$B$358)*(I20=Статьи!$C$2:$C$358)*(Статьи!$D$2:$D$358))</f>
        <v>0</v>
      </c>
      <c r="L20" s="34"/>
      <c r="M20" s="34"/>
      <c r="N20" s="34"/>
      <c r="O20" s="34"/>
      <c r="P20" s="34"/>
      <c r="Q20" s="34"/>
    </row>
    <row r="21" spans="1:17" s="35" customFormat="1" ht="15.75" outlineLevel="1">
      <c r="A21" s="76">
        <f t="shared" si="1"/>
        <v>40490</v>
      </c>
      <c r="B21" s="85">
        <f>IF(ISNA(VLOOKUP(C21,Договора!$A$3:$B$1000,2,0)),0,VLOOKUP(C21,Договора!$A$3:$B$1000,2,0))</f>
        <v>0</v>
      </c>
      <c r="C21" s="78"/>
      <c r="D21" s="74"/>
      <c r="E21" s="75"/>
      <c r="F21" s="75"/>
      <c r="G21" s="60"/>
      <c r="H21" s="49"/>
      <c r="I21" s="49"/>
      <c r="J21" s="79">
        <f t="shared" si="0"/>
      </c>
      <c r="K21" s="77">
        <f>SUMPRODUCT((G21=Статьи!$A$2:$A$358)*(H21=Статьи!$B$2:$B$358)*(I21=Статьи!$C$2:$C$358)*(Статьи!$D$2:$D$358))</f>
        <v>0</v>
      </c>
      <c r="L21" s="34"/>
      <c r="M21" s="34"/>
      <c r="N21" s="34"/>
      <c r="O21" s="34"/>
      <c r="P21" s="34"/>
      <c r="Q21" s="34"/>
    </row>
    <row r="22" spans="1:17" s="35" customFormat="1" ht="15.75" outlineLevel="1">
      <c r="A22" s="76">
        <f t="shared" si="1"/>
        <v>40490</v>
      </c>
      <c r="B22" s="85">
        <f>IF(ISNA(VLOOKUP(C22,Договора!$A$3:$B$1000,2,0)),0,VLOOKUP(C22,Договора!$A$3:$B$1000,2,0))</f>
        <v>0</v>
      </c>
      <c r="C22" s="78"/>
      <c r="D22" s="74"/>
      <c r="E22" s="75"/>
      <c r="F22" s="75"/>
      <c r="G22" s="60"/>
      <c r="H22" s="49"/>
      <c r="I22" s="49"/>
      <c r="J22" s="79">
        <f t="shared" si="0"/>
      </c>
      <c r="K22" s="77">
        <f>SUMPRODUCT((G22=Статьи!$A$2:$A$358)*(H22=Статьи!$B$2:$B$358)*(I22=Статьи!$C$2:$C$358)*(Статьи!$D$2:$D$358))</f>
        <v>0</v>
      </c>
      <c r="L22" s="34"/>
      <c r="M22" s="34"/>
      <c r="N22" s="34"/>
      <c r="O22" s="34"/>
      <c r="P22" s="34"/>
      <c r="Q22" s="34"/>
    </row>
    <row r="23" spans="1:17" s="35" customFormat="1" ht="15.75" outlineLevel="1">
      <c r="A23" s="76">
        <f t="shared" si="1"/>
        <v>40490</v>
      </c>
      <c r="B23" s="85">
        <f>IF(ISNA(VLOOKUP(C23,Договора!$A$3:$B$1000,2,0)),0,VLOOKUP(C23,Договора!$A$3:$B$1000,2,0))</f>
        <v>0</v>
      </c>
      <c r="C23" s="78"/>
      <c r="D23" s="74"/>
      <c r="E23" s="75"/>
      <c r="F23" s="75"/>
      <c r="G23" s="60"/>
      <c r="H23" s="49"/>
      <c r="I23" s="49"/>
      <c r="J23" s="79">
        <f t="shared" si="0"/>
      </c>
      <c r="K23" s="77">
        <f>SUMPRODUCT((G23=Статьи!$A$2:$A$358)*(H23=Статьи!$B$2:$B$358)*(I23=Статьи!$C$2:$C$358)*(Статьи!$D$2:$D$358))</f>
        <v>0</v>
      </c>
      <c r="L23" s="34"/>
      <c r="M23" s="34"/>
      <c r="N23" s="34"/>
      <c r="O23" s="34"/>
      <c r="P23" s="34"/>
      <c r="Q23" s="34"/>
    </row>
    <row r="24" spans="1:17" s="35" customFormat="1" ht="15.75" outlineLevel="1">
      <c r="A24" s="76">
        <f t="shared" si="1"/>
        <v>40490</v>
      </c>
      <c r="B24" s="85">
        <f>IF(ISNA(VLOOKUP(C24,Договора!$A$3:$B$1000,2,0)),0,VLOOKUP(C24,Договора!$A$3:$B$1000,2,0))</f>
        <v>0</v>
      </c>
      <c r="C24" s="78"/>
      <c r="D24" s="74"/>
      <c r="E24" s="75"/>
      <c r="F24" s="75"/>
      <c r="G24" s="60"/>
      <c r="H24" s="49"/>
      <c r="I24" s="49"/>
      <c r="J24" s="79">
        <f t="shared" si="0"/>
      </c>
      <c r="K24" s="77">
        <f>SUMPRODUCT((G24=Статьи!$A$2:$A$358)*(H24=Статьи!$B$2:$B$358)*(I24=Статьи!$C$2:$C$358)*(Статьи!$D$2:$D$358))</f>
        <v>0</v>
      </c>
      <c r="L24" s="34"/>
      <c r="M24" s="34"/>
      <c r="N24" s="34"/>
      <c r="O24" s="34"/>
      <c r="P24" s="34"/>
      <c r="Q24" s="34"/>
    </row>
    <row r="25" spans="1:17" s="37" customFormat="1" ht="15.75">
      <c r="A25" s="50" t="s">
        <v>141</v>
      </c>
      <c r="B25" s="51">
        <f>A5</f>
        <v>40490</v>
      </c>
      <c r="C25" s="51"/>
      <c r="D25" s="52"/>
      <c r="E25" s="54">
        <f>SUM(E5:E24)+0.0000001</f>
        <v>1000060.0000001</v>
      </c>
      <c r="F25" s="54">
        <f>SUM(F5:F24)+0.0000001</f>
        <v>1000110.0000001</v>
      </c>
      <c r="G25" s="61"/>
      <c r="H25" s="52"/>
      <c r="I25" s="53"/>
      <c r="J25" s="81" t="str">
        <f t="shared" si="0"/>
        <v>+</v>
      </c>
      <c r="K25" s="83">
        <v>0</v>
      </c>
      <c r="L25" s="36"/>
      <c r="M25" s="36"/>
      <c r="N25" s="36"/>
      <c r="O25" s="36"/>
      <c r="P25" s="36"/>
      <c r="Q25" s="36"/>
    </row>
    <row r="26" spans="1:17" s="35" customFormat="1" ht="15.75" outlineLevel="1">
      <c r="A26" s="76">
        <f>IF(A5=0,0,A5+1)</f>
        <v>40491</v>
      </c>
      <c r="B26" s="85">
        <f>IF(ISNA(VLOOKUP(C26,Договора!$A$3:$B$1000,2,0)),0,VLOOKUP(C26,Договора!$A$3:$B$1000,2,0))</f>
        <v>0</v>
      </c>
      <c r="C26" s="78"/>
      <c r="D26" s="74"/>
      <c r="E26" s="75"/>
      <c r="F26" s="75"/>
      <c r="G26" s="60"/>
      <c r="H26" s="49"/>
      <c r="I26" s="49"/>
      <c r="J26" s="79">
        <f t="shared" si="0"/>
      </c>
      <c r="K26" s="77">
        <f>SUMPRODUCT((G26=Статьи!$A$2:$A$358)*(H26=Статьи!$B$2:$B$358)*(I26=Статьи!$C$2:$C$358)*(Статьи!$D$2:$D$358))</f>
        <v>0</v>
      </c>
      <c r="L26" s="34"/>
      <c r="M26" s="34"/>
      <c r="N26" s="34"/>
      <c r="O26" s="34"/>
      <c r="P26" s="34"/>
      <c r="Q26" s="34"/>
    </row>
    <row r="27" spans="1:17" s="35" customFormat="1" ht="15.75" outlineLevel="1">
      <c r="A27" s="76">
        <f>A26</f>
        <v>40491</v>
      </c>
      <c r="B27" s="85">
        <f>IF(ISNA(VLOOKUP(C27,Договора!$A$3:$B$1000,2,0)),0,VLOOKUP(C27,Договора!$A$3:$B$1000,2,0))</f>
        <v>0</v>
      </c>
      <c r="C27" s="78"/>
      <c r="D27" s="74"/>
      <c r="E27" s="75"/>
      <c r="F27" s="75"/>
      <c r="G27" s="60"/>
      <c r="H27" s="49"/>
      <c r="I27" s="49"/>
      <c r="J27" s="79">
        <f t="shared" si="0"/>
      </c>
      <c r="K27" s="77">
        <f>SUMPRODUCT((G27=Статьи!$A$2:$A$358)*(H27=Статьи!$B$2:$B$358)*(I27=Статьи!$C$2:$C$358)*(Статьи!$D$2:$D$358))</f>
        <v>0</v>
      </c>
      <c r="L27" s="34"/>
      <c r="M27" s="34"/>
      <c r="N27" s="34"/>
      <c r="O27" s="34"/>
      <c r="P27" s="34"/>
      <c r="Q27" s="34"/>
    </row>
    <row r="28" spans="1:17" s="35" customFormat="1" ht="15.75" outlineLevel="1">
      <c r="A28" s="76">
        <f aca="true" t="shared" si="2" ref="A28:A45">A27</f>
        <v>40491</v>
      </c>
      <c r="B28" s="85">
        <f>IF(ISNA(VLOOKUP(C28,Договора!$A$3:$B$1000,2,0)),0,VLOOKUP(C28,Договора!$A$3:$B$1000,2,0))</f>
        <v>0</v>
      </c>
      <c r="C28" s="78"/>
      <c r="D28" s="74"/>
      <c r="E28" s="75"/>
      <c r="F28" s="75"/>
      <c r="G28" s="60"/>
      <c r="H28" s="49"/>
      <c r="I28" s="49"/>
      <c r="J28" s="79">
        <f t="shared" si="0"/>
      </c>
      <c r="K28" s="77">
        <f>SUMPRODUCT((G28=Статьи!$A$2:$A$358)*(H28=Статьи!$B$2:$B$358)*(I28=Статьи!$C$2:$C$358)*(Статьи!$D$2:$D$358))</f>
        <v>0</v>
      </c>
      <c r="L28" s="34"/>
      <c r="M28" s="34"/>
      <c r="N28" s="34"/>
      <c r="O28" s="34"/>
      <c r="P28" s="34"/>
      <c r="Q28" s="34"/>
    </row>
    <row r="29" spans="1:17" s="35" customFormat="1" ht="15.75" outlineLevel="1">
      <c r="A29" s="76">
        <f t="shared" si="2"/>
        <v>40491</v>
      </c>
      <c r="B29" s="85">
        <f>IF(ISNA(VLOOKUP(C29,Договора!$A$3:$B$1000,2,0)),0,VLOOKUP(C29,Договора!$A$3:$B$1000,2,0))</f>
        <v>0</v>
      </c>
      <c r="C29" s="78"/>
      <c r="D29" s="74"/>
      <c r="E29" s="75"/>
      <c r="F29" s="75"/>
      <c r="G29" s="60"/>
      <c r="H29" s="49"/>
      <c r="I29" s="49"/>
      <c r="J29" s="79">
        <f t="shared" si="0"/>
      </c>
      <c r="K29" s="77">
        <f>SUMPRODUCT((G29=Статьи!$A$2:$A$358)*(H29=Статьи!$B$2:$B$358)*(I29=Статьи!$C$2:$C$358)*(Статьи!$D$2:$D$358))</f>
        <v>0</v>
      </c>
      <c r="L29" s="34"/>
      <c r="M29" s="34"/>
      <c r="N29" s="34"/>
      <c r="O29" s="34"/>
      <c r="P29" s="34"/>
      <c r="Q29" s="34"/>
    </row>
    <row r="30" spans="1:17" s="35" customFormat="1" ht="15.75" outlineLevel="1">
      <c r="A30" s="76">
        <f t="shared" si="2"/>
        <v>40491</v>
      </c>
      <c r="B30" s="85">
        <f>IF(ISNA(VLOOKUP(C30,Договора!$A$3:$B$1000,2,0)),0,VLOOKUP(C30,Договора!$A$3:$B$1000,2,0))</f>
        <v>0</v>
      </c>
      <c r="C30" s="78"/>
      <c r="D30" s="74"/>
      <c r="E30" s="75"/>
      <c r="F30" s="75"/>
      <c r="G30" s="60"/>
      <c r="H30" s="49"/>
      <c r="I30" s="49"/>
      <c r="J30" s="79">
        <f t="shared" si="0"/>
      </c>
      <c r="K30" s="77">
        <f>SUMPRODUCT((G30=Статьи!$A$2:$A$358)*(H30=Статьи!$B$2:$B$358)*(I30=Статьи!$C$2:$C$358)*(Статьи!$D$2:$D$358))</f>
        <v>0</v>
      </c>
      <c r="L30" s="34"/>
      <c r="M30" s="34"/>
      <c r="N30" s="34"/>
      <c r="O30" s="34"/>
      <c r="P30" s="34"/>
      <c r="Q30" s="34"/>
    </row>
    <row r="31" spans="1:17" s="35" customFormat="1" ht="15.75" outlineLevel="1">
      <c r="A31" s="76">
        <f t="shared" si="2"/>
        <v>40491</v>
      </c>
      <c r="B31" s="85">
        <f>IF(ISNA(VLOOKUP(C31,Договора!$A$3:$B$1000,2,0)),0,VLOOKUP(C31,Договора!$A$3:$B$1000,2,0))</f>
        <v>0</v>
      </c>
      <c r="C31" s="78"/>
      <c r="D31" s="74"/>
      <c r="E31" s="75"/>
      <c r="F31" s="75"/>
      <c r="G31" s="60"/>
      <c r="H31" s="49"/>
      <c r="I31" s="49"/>
      <c r="J31" s="79">
        <f t="shared" si="0"/>
      </c>
      <c r="K31" s="77">
        <f>SUMPRODUCT((G31=Статьи!$A$2:$A$358)*(H31=Статьи!$B$2:$B$358)*(I31=Статьи!$C$2:$C$358)*(Статьи!$D$2:$D$358))</f>
        <v>0</v>
      </c>
      <c r="L31" s="34"/>
      <c r="M31" s="34"/>
      <c r="N31" s="34"/>
      <c r="O31" s="34"/>
      <c r="P31" s="34"/>
      <c r="Q31" s="34"/>
    </row>
    <row r="32" spans="1:17" s="35" customFormat="1" ht="15.75" outlineLevel="1">
      <c r="A32" s="76">
        <f t="shared" si="2"/>
        <v>40491</v>
      </c>
      <c r="B32" s="85">
        <f>IF(ISNA(VLOOKUP(C32,Договора!$A$3:$B$1000,2,0)),0,VLOOKUP(C32,Договора!$A$3:$B$1000,2,0))</f>
        <v>0</v>
      </c>
      <c r="C32" s="78"/>
      <c r="D32" s="74"/>
      <c r="E32" s="75"/>
      <c r="F32" s="75"/>
      <c r="G32" s="60"/>
      <c r="H32" s="49"/>
      <c r="I32" s="49"/>
      <c r="J32" s="79">
        <f t="shared" si="0"/>
      </c>
      <c r="K32" s="77">
        <f>SUMPRODUCT((G32=Статьи!$A$2:$A$358)*(H32=Статьи!$B$2:$B$358)*(I32=Статьи!$C$2:$C$358)*(Статьи!$D$2:$D$358))</f>
        <v>0</v>
      </c>
      <c r="L32" s="34"/>
      <c r="M32" s="34"/>
      <c r="N32" s="34"/>
      <c r="O32" s="34"/>
      <c r="P32" s="34"/>
      <c r="Q32" s="34"/>
    </row>
    <row r="33" spans="1:17" s="35" customFormat="1" ht="15.75" outlineLevel="1">
      <c r="A33" s="76">
        <f t="shared" si="2"/>
        <v>40491</v>
      </c>
      <c r="B33" s="85">
        <f>IF(ISNA(VLOOKUP(C33,Договора!$A$3:$B$1000,2,0)),0,VLOOKUP(C33,Договора!$A$3:$B$1000,2,0))</f>
        <v>0</v>
      </c>
      <c r="C33" s="78"/>
      <c r="D33" s="74"/>
      <c r="E33" s="75"/>
      <c r="F33" s="75"/>
      <c r="G33" s="60"/>
      <c r="H33" s="49"/>
      <c r="I33" s="49"/>
      <c r="J33" s="79">
        <f t="shared" si="0"/>
      </c>
      <c r="K33" s="77">
        <f>SUMPRODUCT((G33=Статьи!$A$2:$A$358)*(H33=Статьи!$B$2:$B$358)*(I33=Статьи!$C$2:$C$358)*(Статьи!$D$2:$D$358))</f>
        <v>0</v>
      </c>
      <c r="L33" s="34"/>
      <c r="M33" s="34"/>
      <c r="N33" s="34"/>
      <c r="O33" s="34"/>
      <c r="P33" s="34"/>
      <c r="Q33" s="34"/>
    </row>
    <row r="34" spans="1:17" s="35" customFormat="1" ht="15.75" outlineLevel="1">
      <c r="A34" s="76">
        <f t="shared" si="2"/>
        <v>40491</v>
      </c>
      <c r="B34" s="85">
        <f>IF(ISNA(VLOOKUP(C34,Договора!$A$3:$B$1000,2,0)),0,VLOOKUP(C34,Договора!$A$3:$B$1000,2,0))</f>
        <v>0</v>
      </c>
      <c r="C34" s="78"/>
      <c r="D34" s="74"/>
      <c r="E34" s="75"/>
      <c r="F34" s="75"/>
      <c r="G34" s="60"/>
      <c r="H34" s="49"/>
      <c r="I34" s="49"/>
      <c r="J34" s="79">
        <f t="shared" si="0"/>
      </c>
      <c r="K34" s="77">
        <f>SUMPRODUCT((G34=Статьи!$A$2:$A$358)*(H34=Статьи!$B$2:$B$358)*(I34=Статьи!$C$2:$C$358)*(Статьи!$D$2:$D$358))</f>
        <v>0</v>
      </c>
      <c r="L34" s="34"/>
      <c r="M34" s="34"/>
      <c r="N34" s="34"/>
      <c r="O34" s="34"/>
      <c r="P34" s="34"/>
      <c r="Q34" s="34"/>
    </row>
    <row r="35" spans="1:17" s="35" customFormat="1" ht="15.75" outlineLevel="1">
      <c r="A35" s="76">
        <f t="shared" si="2"/>
        <v>40491</v>
      </c>
      <c r="B35" s="85">
        <f>IF(ISNA(VLOOKUP(C35,Договора!$A$3:$B$1000,2,0)),0,VLOOKUP(C35,Договора!$A$3:$B$1000,2,0))</f>
        <v>0</v>
      </c>
      <c r="C35" s="78"/>
      <c r="D35" s="74"/>
      <c r="E35" s="75"/>
      <c r="F35" s="75"/>
      <c r="G35" s="60"/>
      <c r="H35" s="49"/>
      <c r="I35" s="49"/>
      <c r="J35" s="79">
        <f t="shared" si="0"/>
      </c>
      <c r="K35" s="77">
        <f>SUMPRODUCT((G35=Статьи!$A$2:$A$358)*(H35=Статьи!$B$2:$B$358)*(I35=Статьи!$C$2:$C$358)*(Статьи!$D$2:$D$358))</f>
        <v>0</v>
      </c>
      <c r="L35" s="34"/>
      <c r="M35" s="34"/>
      <c r="N35" s="34"/>
      <c r="O35" s="34"/>
      <c r="P35" s="34"/>
      <c r="Q35" s="34"/>
    </row>
    <row r="36" spans="1:17" s="35" customFormat="1" ht="15.75" outlineLevel="1">
      <c r="A36" s="76">
        <f t="shared" si="2"/>
        <v>40491</v>
      </c>
      <c r="B36" s="85">
        <f>IF(ISNA(VLOOKUP(C36,Договора!$A$3:$B$1000,2,0)),0,VLOOKUP(C36,Договора!$A$3:$B$1000,2,0))</f>
        <v>0</v>
      </c>
      <c r="C36" s="78"/>
      <c r="D36" s="74"/>
      <c r="E36" s="75"/>
      <c r="F36" s="75"/>
      <c r="G36" s="60"/>
      <c r="H36" s="49"/>
      <c r="I36" s="49"/>
      <c r="J36" s="79">
        <f t="shared" si="0"/>
      </c>
      <c r="K36" s="77">
        <f>SUMPRODUCT((G36=Статьи!$A$2:$A$358)*(H36=Статьи!$B$2:$B$358)*(I36=Статьи!$C$2:$C$358)*(Статьи!$D$2:$D$358))</f>
        <v>0</v>
      </c>
      <c r="L36" s="34"/>
      <c r="M36" s="34"/>
      <c r="N36" s="34"/>
      <c r="O36" s="34"/>
      <c r="P36" s="34"/>
      <c r="Q36" s="34"/>
    </row>
    <row r="37" spans="1:17" s="35" customFormat="1" ht="15.75" outlineLevel="1">
      <c r="A37" s="76">
        <f t="shared" si="2"/>
        <v>40491</v>
      </c>
      <c r="B37" s="85">
        <f>IF(ISNA(VLOOKUP(C37,Договора!$A$3:$B$1000,2,0)),0,VLOOKUP(C37,Договора!$A$3:$B$1000,2,0))</f>
        <v>0</v>
      </c>
      <c r="C37" s="78"/>
      <c r="D37" s="74"/>
      <c r="E37" s="75"/>
      <c r="F37" s="75"/>
      <c r="G37" s="60"/>
      <c r="H37" s="49"/>
      <c r="I37" s="49"/>
      <c r="J37" s="79">
        <f t="shared" si="0"/>
      </c>
      <c r="K37" s="77">
        <f>SUMPRODUCT((G37=Статьи!$A$2:$A$358)*(H37=Статьи!$B$2:$B$358)*(I37=Статьи!$C$2:$C$358)*(Статьи!$D$2:$D$358))</f>
        <v>0</v>
      </c>
      <c r="L37" s="34"/>
      <c r="M37" s="34"/>
      <c r="N37" s="34"/>
      <c r="O37" s="34"/>
      <c r="P37" s="34"/>
      <c r="Q37" s="34"/>
    </row>
    <row r="38" spans="1:17" s="35" customFormat="1" ht="15.75" outlineLevel="1">
      <c r="A38" s="76">
        <f t="shared" si="2"/>
        <v>40491</v>
      </c>
      <c r="B38" s="85">
        <f>IF(ISNA(VLOOKUP(C38,Договора!$A$3:$B$1000,2,0)),0,VLOOKUP(C38,Договора!$A$3:$B$1000,2,0))</f>
        <v>0</v>
      </c>
      <c r="C38" s="78"/>
      <c r="D38" s="74"/>
      <c r="E38" s="75"/>
      <c r="F38" s="75"/>
      <c r="G38" s="60"/>
      <c r="H38" s="49"/>
      <c r="I38" s="49"/>
      <c r="J38" s="79">
        <f t="shared" si="0"/>
      </c>
      <c r="K38" s="77">
        <f>SUMPRODUCT((G38=Статьи!$A$2:$A$358)*(H38=Статьи!$B$2:$B$358)*(I38=Статьи!$C$2:$C$358)*(Статьи!$D$2:$D$358))</f>
        <v>0</v>
      </c>
      <c r="L38" s="34"/>
      <c r="M38" s="34"/>
      <c r="N38" s="34"/>
      <c r="O38" s="34"/>
      <c r="P38" s="34"/>
      <c r="Q38" s="34"/>
    </row>
    <row r="39" spans="1:17" s="35" customFormat="1" ht="15.75" outlineLevel="1">
      <c r="A39" s="76">
        <f t="shared" si="2"/>
        <v>40491</v>
      </c>
      <c r="B39" s="85">
        <f>IF(ISNA(VLOOKUP(C39,Договора!$A$3:$B$1000,2,0)),0,VLOOKUP(C39,Договора!$A$3:$B$1000,2,0))</f>
        <v>0</v>
      </c>
      <c r="C39" s="78"/>
      <c r="D39" s="74"/>
      <c r="E39" s="75"/>
      <c r="F39" s="75"/>
      <c r="G39" s="60"/>
      <c r="H39" s="49"/>
      <c r="I39" s="49"/>
      <c r="J39" s="79">
        <f t="shared" si="0"/>
      </c>
      <c r="K39" s="77">
        <f>SUMPRODUCT((G39=Статьи!$A$2:$A$358)*(H39=Статьи!$B$2:$B$358)*(I39=Статьи!$C$2:$C$358)*(Статьи!$D$2:$D$358))</f>
        <v>0</v>
      </c>
      <c r="L39" s="34"/>
      <c r="M39" s="34"/>
      <c r="N39" s="34"/>
      <c r="O39" s="34"/>
      <c r="P39" s="34"/>
      <c r="Q39" s="34"/>
    </row>
    <row r="40" spans="1:17" s="35" customFormat="1" ht="15.75" outlineLevel="1">
      <c r="A40" s="76">
        <f t="shared" si="2"/>
        <v>40491</v>
      </c>
      <c r="B40" s="85">
        <f>IF(ISNA(VLOOKUP(C40,Договора!$A$3:$B$1000,2,0)),0,VLOOKUP(C40,Договора!$A$3:$B$1000,2,0))</f>
        <v>0</v>
      </c>
      <c r="C40" s="78"/>
      <c r="D40" s="74"/>
      <c r="E40" s="75"/>
      <c r="F40" s="75"/>
      <c r="G40" s="60"/>
      <c r="H40" s="49"/>
      <c r="I40" s="49"/>
      <c r="J40" s="79">
        <f t="shared" si="0"/>
      </c>
      <c r="K40" s="77">
        <f>SUMPRODUCT((G40=Статьи!$A$2:$A$358)*(H40=Статьи!$B$2:$B$358)*(I40=Статьи!$C$2:$C$358)*(Статьи!$D$2:$D$358))</f>
        <v>0</v>
      </c>
      <c r="L40" s="34"/>
      <c r="M40" s="34"/>
      <c r="N40" s="34"/>
      <c r="O40" s="34"/>
      <c r="P40" s="34"/>
      <c r="Q40" s="34"/>
    </row>
    <row r="41" spans="1:17" s="35" customFormat="1" ht="15.75" outlineLevel="1">
      <c r="A41" s="76">
        <f t="shared" si="2"/>
        <v>40491</v>
      </c>
      <c r="B41" s="85">
        <f>IF(ISNA(VLOOKUP(C41,Договора!$A$3:$B$1000,2,0)),0,VLOOKUP(C41,Договора!$A$3:$B$1000,2,0))</f>
        <v>0</v>
      </c>
      <c r="C41" s="78"/>
      <c r="D41" s="74"/>
      <c r="E41" s="75"/>
      <c r="F41" s="75"/>
      <c r="G41" s="60"/>
      <c r="H41" s="49"/>
      <c r="I41" s="49"/>
      <c r="J41" s="79">
        <f t="shared" si="0"/>
      </c>
      <c r="K41" s="77">
        <f>SUMPRODUCT((G41=Статьи!$A$2:$A$358)*(H41=Статьи!$B$2:$B$358)*(I41=Статьи!$C$2:$C$358)*(Статьи!$D$2:$D$358))</f>
        <v>0</v>
      </c>
      <c r="L41" s="34"/>
      <c r="M41" s="34"/>
      <c r="N41" s="34"/>
      <c r="O41" s="34"/>
      <c r="P41" s="34"/>
      <c r="Q41" s="34"/>
    </row>
    <row r="42" spans="1:17" s="35" customFormat="1" ht="15.75" outlineLevel="1">
      <c r="A42" s="76">
        <f t="shared" si="2"/>
        <v>40491</v>
      </c>
      <c r="B42" s="85">
        <f>IF(ISNA(VLOOKUP(C42,Договора!$A$3:$B$1000,2,0)),0,VLOOKUP(C42,Договора!$A$3:$B$1000,2,0))</f>
        <v>0</v>
      </c>
      <c r="C42" s="78"/>
      <c r="D42" s="74"/>
      <c r="E42" s="75"/>
      <c r="F42" s="75"/>
      <c r="G42" s="60"/>
      <c r="H42" s="49"/>
      <c r="I42" s="49"/>
      <c r="J42" s="79">
        <f t="shared" si="0"/>
      </c>
      <c r="K42" s="77">
        <f>SUMPRODUCT((G42=Статьи!$A$2:$A$358)*(H42=Статьи!$B$2:$B$358)*(I42=Статьи!$C$2:$C$358)*(Статьи!$D$2:$D$358))</f>
        <v>0</v>
      </c>
      <c r="L42" s="34"/>
      <c r="M42" s="34"/>
      <c r="N42" s="34"/>
      <c r="O42" s="34"/>
      <c r="P42" s="34"/>
      <c r="Q42" s="34"/>
    </row>
    <row r="43" spans="1:17" s="35" customFormat="1" ht="15.75" outlineLevel="1">
      <c r="A43" s="76">
        <f t="shared" si="2"/>
        <v>40491</v>
      </c>
      <c r="B43" s="85">
        <f>IF(ISNA(VLOOKUP(C43,Договора!$A$3:$B$1000,2,0)),0,VLOOKUP(C43,Договора!$A$3:$B$1000,2,0))</f>
        <v>0</v>
      </c>
      <c r="C43" s="78"/>
      <c r="D43" s="74"/>
      <c r="E43" s="75"/>
      <c r="F43" s="75"/>
      <c r="G43" s="60"/>
      <c r="H43" s="49"/>
      <c r="I43" s="49"/>
      <c r="J43" s="79">
        <f t="shared" si="0"/>
      </c>
      <c r="K43" s="77">
        <f>SUMPRODUCT((G43=Статьи!$A$2:$A$358)*(H43=Статьи!$B$2:$B$358)*(I43=Статьи!$C$2:$C$358)*(Статьи!$D$2:$D$358))</f>
        <v>0</v>
      </c>
      <c r="L43" s="34"/>
      <c r="M43" s="34"/>
      <c r="N43" s="34"/>
      <c r="O43" s="34"/>
      <c r="P43" s="34"/>
      <c r="Q43" s="34"/>
    </row>
    <row r="44" spans="1:17" s="35" customFormat="1" ht="15.75" outlineLevel="1">
      <c r="A44" s="76">
        <f t="shared" si="2"/>
        <v>40491</v>
      </c>
      <c r="B44" s="85">
        <f>IF(ISNA(VLOOKUP(C44,Договора!$A$3:$B$1000,2,0)),0,VLOOKUP(C44,Договора!$A$3:$B$1000,2,0))</f>
        <v>0</v>
      </c>
      <c r="C44" s="78"/>
      <c r="D44" s="74"/>
      <c r="E44" s="75"/>
      <c r="F44" s="75"/>
      <c r="G44" s="60"/>
      <c r="H44" s="49"/>
      <c r="I44" s="49"/>
      <c r="J44" s="79">
        <f t="shared" si="0"/>
      </c>
      <c r="K44" s="77">
        <f>SUMPRODUCT((G44=Статьи!$A$2:$A$358)*(H44=Статьи!$B$2:$B$358)*(I44=Статьи!$C$2:$C$358)*(Статьи!$D$2:$D$358))</f>
        <v>0</v>
      </c>
      <c r="L44" s="34"/>
      <c r="M44" s="34"/>
      <c r="N44" s="34"/>
      <c r="O44" s="34"/>
      <c r="P44" s="34"/>
      <c r="Q44" s="34"/>
    </row>
    <row r="45" spans="1:17" s="35" customFormat="1" ht="15.75" outlineLevel="1">
      <c r="A45" s="76">
        <f t="shared" si="2"/>
        <v>40491</v>
      </c>
      <c r="B45" s="85">
        <f>IF(ISNA(VLOOKUP(C45,Договора!$A$3:$B$1000,2,0)),0,VLOOKUP(C45,Договора!$A$3:$B$1000,2,0))</f>
        <v>0</v>
      </c>
      <c r="C45" s="78"/>
      <c r="D45" s="74"/>
      <c r="E45" s="75"/>
      <c r="F45" s="75"/>
      <c r="G45" s="60"/>
      <c r="H45" s="49"/>
      <c r="I45" s="49"/>
      <c r="J45" s="79">
        <f t="shared" si="0"/>
      </c>
      <c r="K45" s="77">
        <f>SUMPRODUCT((G45=Статьи!$A$2:$A$358)*(H45=Статьи!$B$2:$B$358)*(I45=Статьи!$C$2:$C$358)*(Статьи!$D$2:$D$358))</f>
        <v>0</v>
      </c>
      <c r="L45" s="34"/>
      <c r="M45" s="34"/>
      <c r="N45" s="34"/>
      <c r="O45" s="34"/>
      <c r="P45" s="34"/>
      <c r="Q45" s="34"/>
    </row>
    <row r="46" spans="1:17" s="37" customFormat="1" ht="15.75" collapsed="1">
      <c r="A46" s="50" t="s">
        <v>141</v>
      </c>
      <c r="B46" s="51">
        <f>A26</f>
        <v>40491</v>
      </c>
      <c r="C46" s="51"/>
      <c r="D46" s="52"/>
      <c r="E46" s="54">
        <f>SUM(E26:E45)+0.0000001</f>
        <v>1E-07</v>
      </c>
      <c r="F46" s="54">
        <f>SUM(F26:F45)+0.0000001</f>
        <v>1E-07</v>
      </c>
      <c r="G46" s="61"/>
      <c r="H46" s="52"/>
      <c r="I46" s="53"/>
      <c r="J46" s="81" t="str">
        <f t="shared" si="0"/>
        <v>+</v>
      </c>
      <c r="K46" s="83">
        <v>0</v>
      </c>
      <c r="L46" s="36"/>
      <c r="M46" s="36"/>
      <c r="N46" s="36"/>
      <c r="O46" s="36"/>
      <c r="P46" s="36"/>
      <c r="Q46" s="36"/>
    </row>
    <row r="47" spans="1:17" s="35" customFormat="1" ht="15.75" outlineLevel="1">
      <c r="A47" s="76">
        <f>IF(A26=0,0,A26+1)</f>
        <v>40492</v>
      </c>
      <c r="B47" s="85">
        <f>IF(ISNA(VLOOKUP(C47,Договора!$A$3:$B$1000,2,0)),0,VLOOKUP(C47,Договора!$A$3:$B$1000,2,0))</f>
        <v>0</v>
      </c>
      <c r="C47" s="78"/>
      <c r="D47" s="74"/>
      <c r="E47" s="75"/>
      <c r="F47" s="75"/>
      <c r="G47" s="60"/>
      <c r="H47" s="49"/>
      <c r="I47" s="49"/>
      <c r="J47" s="79">
        <f t="shared" si="0"/>
      </c>
      <c r="K47" s="77">
        <f>SUMPRODUCT((G47=Статьи!$A$2:$A$358)*(H47=Статьи!$B$2:$B$358)*(I47=Статьи!$C$2:$C$358)*(Статьи!$D$2:$D$358))</f>
        <v>0</v>
      </c>
      <c r="L47" s="34"/>
      <c r="M47" s="34"/>
      <c r="N47" s="34"/>
      <c r="O47" s="34"/>
      <c r="P47" s="34"/>
      <c r="Q47" s="34"/>
    </row>
    <row r="48" spans="1:17" s="35" customFormat="1" ht="15.75" outlineLevel="1">
      <c r="A48" s="76">
        <f>A47</f>
        <v>40492</v>
      </c>
      <c r="B48" s="85">
        <f>IF(ISNA(VLOOKUP(C48,Договора!$A$3:$B$1000,2,0)),0,VLOOKUP(C48,Договора!$A$3:$B$1000,2,0))</f>
        <v>0</v>
      </c>
      <c r="C48" s="78"/>
      <c r="D48" s="74"/>
      <c r="E48" s="75"/>
      <c r="F48" s="75"/>
      <c r="G48" s="60"/>
      <c r="H48" s="49"/>
      <c r="I48" s="49"/>
      <c r="J48" s="79">
        <f t="shared" si="0"/>
      </c>
      <c r="K48" s="77">
        <f>SUMPRODUCT((G48=Статьи!$A$2:$A$358)*(H48=Статьи!$B$2:$B$358)*(I48=Статьи!$C$2:$C$358)*(Статьи!$D$2:$D$358))</f>
        <v>0</v>
      </c>
      <c r="L48" s="34"/>
      <c r="M48" s="34"/>
      <c r="N48" s="34"/>
      <c r="O48" s="34"/>
      <c r="P48" s="34"/>
      <c r="Q48" s="34"/>
    </row>
    <row r="49" spans="1:17" s="35" customFormat="1" ht="15.75" outlineLevel="1">
      <c r="A49" s="76">
        <f aca="true" t="shared" si="3" ref="A49:A66">A48</f>
        <v>40492</v>
      </c>
      <c r="B49" s="85">
        <f>IF(ISNA(VLOOKUP(C49,Договора!$A$3:$B$1000,2,0)),0,VLOOKUP(C49,Договора!$A$3:$B$1000,2,0))</f>
        <v>0</v>
      </c>
      <c r="C49" s="78"/>
      <c r="D49" s="74"/>
      <c r="E49" s="75"/>
      <c r="F49" s="75"/>
      <c r="G49" s="60"/>
      <c r="H49" s="49"/>
      <c r="I49" s="49"/>
      <c r="J49" s="79">
        <f t="shared" si="0"/>
      </c>
      <c r="K49" s="77">
        <f>SUMPRODUCT((G49=Статьи!$A$2:$A$358)*(H49=Статьи!$B$2:$B$358)*(I49=Статьи!$C$2:$C$358)*(Статьи!$D$2:$D$358))</f>
        <v>0</v>
      </c>
      <c r="L49" s="34"/>
      <c r="M49" s="34"/>
      <c r="N49" s="34"/>
      <c r="O49" s="34"/>
      <c r="P49" s="34"/>
      <c r="Q49" s="34"/>
    </row>
    <row r="50" spans="1:17" s="35" customFormat="1" ht="15.75" outlineLevel="1">
      <c r="A50" s="76">
        <f t="shared" si="3"/>
        <v>40492</v>
      </c>
      <c r="B50" s="85">
        <f>IF(ISNA(VLOOKUP(C50,Договора!$A$3:$B$1000,2,0)),0,VLOOKUP(C50,Договора!$A$3:$B$1000,2,0))</f>
        <v>0</v>
      </c>
      <c r="C50" s="78"/>
      <c r="D50" s="74"/>
      <c r="E50" s="75"/>
      <c r="F50" s="75"/>
      <c r="G50" s="60"/>
      <c r="H50" s="49"/>
      <c r="I50" s="49"/>
      <c r="J50" s="79">
        <f t="shared" si="0"/>
      </c>
      <c r="K50" s="77">
        <f>SUMPRODUCT((G50=Статьи!$A$2:$A$358)*(H50=Статьи!$B$2:$B$358)*(I50=Статьи!$C$2:$C$358)*(Статьи!$D$2:$D$358))</f>
        <v>0</v>
      </c>
      <c r="L50" s="34"/>
      <c r="M50" s="34"/>
      <c r="N50" s="34"/>
      <c r="O50" s="34"/>
      <c r="P50" s="34"/>
      <c r="Q50" s="34"/>
    </row>
    <row r="51" spans="1:17" s="35" customFormat="1" ht="15.75" outlineLevel="1">
      <c r="A51" s="76">
        <f t="shared" si="3"/>
        <v>40492</v>
      </c>
      <c r="B51" s="85">
        <f>IF(ISNA(VLOOKUP(C51,Договора!$A$3:$B$1000,2,0)),0,VLOOKUP(C51,Договора!$A$3:$B$1000,2,0))</f>
        <v>0</v>
      </c>
      <c r="C51" s="78"/>
      <c r="D51" s="74"/>
      <c r="E51" s="75"/>
      <c r="F51" s="75"/>
      <c r="G51" s="60"/>
      <c r="H51" s="49"/>
      <c r="I51" s="49"/>
      <c r="J51" s="79">
        <f t="shared" si="0"/>
      </c>
      <c r="K51" s="77">
        <f>SUMPRODUCT((G51=Статьи!$A$2:$A$358)*(H51=Статьи!$B$2:$B$358)*(I51=Статьи!$C$2:$C$358)*(Статьи!$D$2:$D$358))</f>
        <v>0</v>
      </c>
      <c r="L51" s="34"/>
      <c r="M51" s="34"/>
      <c r="N51" s="34"/>
      <c r="O51" s="34"/>
      <c r="P51" s="34"/>
      <c r="Q51" s="34"/>
    </row>
    <row r="52" spans="1:17" s="35" customFormat="1" ht="15.75" outlineLevel="1">
      <c r="A52" s="76">
        <f t="shared" si="3"/>
        <v>40492</v>
      </c>
      <c r="B52" s="85">
        <f>IF(ISNA(VLOOKUP(C52,Договора!$A$3:$B$1000,2,0)),0,VLOOKUP(C52,Договора!$A$3:$B$1000,2,0))</f>
        <v>0</v>
      </c>
      <c r="C52" s="78"/>
      <c r="D52" s="74"/>
      <c r="E52" s="75"/>
      <c r="F52" s="75"/>
      <c r="G52" s="60"/>
      <c r="H52" s="49"/>
      <c r="I52" s="49"/>
      <c r="J52" s="79">
        <f t="shared" si="0"/>
      </c>
      <c r="K52" s="77">
        <f>SUMPRODUCT((G52=Статьи!$A$2:$A$358)*(H52=Статьи!$B$2:$B$358)*(I52=Статьи!$C$2:$C$358)*(Статьи!$D$2:$D$358))</f>
        <v>0</v>
      </c>
      <c r="L52" s="34"/>
      <c r="M52" s="34"/>
      <c r="N52" s="34"/>
      <c r="O52" s="34"/>
      <c r="P52" s="34"/>
      <c r="Q52" s="34"/>
    </row>
    <row r="53" spans="1:17" s="35" customFormat="1" ht="15.75" outlineLevel="1">
      <c r="A53" s="76">
        <f t="shared" si="3"/>
        <v>40492</v>
      </c>
      <c r="B53" s="85">
        <f>IF(ISNA(VLOOKUP(C53,Договора!$A$3:$B$1000,2,0)),0,VLOOKUP(C53,Договора!$A$3:$B$1000,2,0))</f>
        <v>0</v>
      </c>
      <c r="C53" s="78"/>
      <c r="D53" s="74"/>
      <c r="E53" s="75"/>
      <c r="F53" s="75"/>
      <c r="G53" s="60"/>
      <c r="H53" s="49"/>
      <c r="I53" s="49"/>
      <c r="J53" s="79">
        <f t="shared" si="0"/>
      </c>
      <c r="K53" s="77">
        <f>SUMPRODUCT((G53=Статьи!$A$2:$A$358)*(H53=Статьи!$B$2:$B$358)*(I53=Статьи!$C$2:$C$358)*(Статьи!$D$2:$D$358))</f>
        <v>0</v>
      </c>
      <c r="L53" s="34"/>
      <c r="M53" s="34"/>
      <c r="N53" s="34"/>
      <c r="O53" s="34"/>
      <c r="P53" s="34"/>
      <c r="Q53" s="34"/>
    </row>
    <row r="54" spans="1:17" s="35" customFormat="1" ht="15.75" outlineLevel="1">
      <c r="A54" s="76">
        <f t="shared" si="3"/>
        <v>40492</v>
      </c>
      <c r="B54" s="85">
        <f>IF(ISNA(VLOOKUP(C54,Договора!$A$3:$B$1000,2,0)),0,VLOOKUP(C54,Договора!$A$3:$B$1000,2,0))</f>
        <v>0</v>
      </c>
      <c r="C54" s="78"/>
      <c r="D54" s="74"/>
      <c r="E54" s="75"/>
      <c r="F54" s="75"/>
      <c r="G54" s="60"/>
      <c r="H54" s="49"/>
      <c r="I54" s="49"/>
      <c r="J54" s="79">
        <f t="shared" si="0"/>
      </c>
      <c r="K54" s="77">
        <f>SUMPRODUCT((G54=Статьи!$A$2:$A$358)*(H54=Статьи!$B$2:$B$358)*(I54=Статьи!$C$2:$C$358)*(Статьи!$D$2:$D$358))</f>
        <v>0</v>
      </c>
      <c r="L54" s="34"/>
      <c r="M54" s="34"/>
      <c r="N54" s="34"/>
      <c r="O54" s="34"/>
      <c r="P54" s="34"/>
      <c r="Q54" s="34"/>
    </row>
    <row r="55" spans="1:17" s="35" customFormat="1" ht="15.75" outlineLevel="1">
      <c r="A55" s="76">
        <f t="shared" si="3"/>
        <v>40492</v>
      </c>
      <c r="B55" s="85">
        <f>IF(ISNA(VLOOKUP(C55,Договора!$A$3:$B$1000,2,0)),0,VLOOKUP(C55,Договора!$A$3:$B$1000,2,0))</f>
        <v>0</v>
      </c>
      <c r="C55" s="78"/>
      <c r="D55" s="74"/>
      <c r="E55" s="75"/>
      <c r="F55" s="75"/>
      <c r="G55" s="60"/>
      <c r="H55" s="49"/>
      <c r="I55" s="49"/>
      <c r="J55" s="79">
        <f t="shared" si="0"/>
      </c>
      <c r="K55" s="77">
        <f>SUMPRODUCT((G55=Статьи!$A$2:$A$358)*(H55=Статьи!$B$2:$B$358)*(I55=Статьи!$C$2:$C$358)*(Статьи!$D$2:$D$358))</f>
        <v>0</v>
      </c>
      <c r="L55" s="34"/>
      <c r="M55" s="34"/>
      <c r="N55" s="34"/>
      <c r="O55" s="34"/>
      <c r="P55" s="34"/>
      <c r="Q55" s="34"/>
    </row>
    <row r="56" spans="1:17" s="35" customFormat="1" ht="15.75" outlineLevel="1">
      <c r="A56" s="76">
        <f t="shared" si="3"/>
        <v>40492</v>
      </c>
      <c r="B56" s="85">
        <f>IF(ISNA(VLOOKUP(C56,Договора!$A$3:$B$1000,2,0)),0,VLOOKUP(C56,Договора!$A$3:$B$1000,2,0))</f>
        <v>0</v>
      </c>
      <c r="C56" s="78"/>
      <c r="D56" s="74"/>
      <c r="E56" s="75"/>
      <c r="F56" s="75"/>
      <c r="G56" s="60"/>
      <c r="H56" s="49"/>
      <c r="I56" s="49"/>
      <c r="J56" s="79">
        <f t="shared" si="0"/>
      </c>
      <c r="K56" s="77">
        <f>SUMPRODUCT((G56=Статьи!$A$2:$A$358)*(H56=Статьи!$B$2:$B$358)*(I56=Статьи!$C$2:$C$358)*(Статьи!$D$2:$D$358))</f>
        <v>0</v>
      </c>
      <c r="L56" s="34"/>
      <c r="M56" s="34"/>
      <c r="N56" s="34"/>
      <c r="O56" s="34"/>
      <c r="P56" s="34"/>
      <c r="Q56" s="34"/>
    </row>
    <row r="57" spans="1:17" s="35" customFormat="1" ht="15.75" outlineLevel="1">
      <c r="A57" s="76">
        <f t="shared" si="3"/>
        <v>40492</v>
      </c>
      <c r="B57" s="85">
        <f>IF(ISNA(VLOOKUP(C57,Договора!$A$3:$B$1000,2,0)),0,VLOOKUP(C57,Договора!$A$3:$B$1000,2,0))</f>
        <v>0</v>
      </c>
      <c r="C57" s="78"/>
      <c r="D57" s="74"/>
      <c r="E57" s="75"/>
      <c r="F57" s="75"/>
      <c r="G57" s="60"/>
      <c r="H57" s="49"/>
      <c r="I57" s="49"/>
      <c r="J57" s="79">
        <f t="shared" si="0"/>
      </c>
      <c r="K57" s="77">
        <f>SUMPRODUCT((G57=Статьи!$A$2:$A$358)*(H57=Статьи!$B$2:$B$358)*(I57=Статьи!$C$2:$C$358)*(Статьи!$D$2:$D$358))</f>
        <v>0</v>
      </c>
      <c r="L57" s="34"/>
      <c r="M57" s="34"/>
      <c r="N57" s="34"/>
      <c r="O57" s="34"/>
      <c r="P57" s="34"/>
      <c r="Q57" s="34"/>
    </row>
    <row r="58" spans="1:17" s="35" customFormat="1" ht="15.75" outlineLevel="1">
      <c r="A58" s="76">
        <f t="shared" si="3"/>
        <v>40492</v>
      </c>
      <c r="B58" s="85">
        <f>IF(ISNA(VLOOKUP(C58,Договора!$A$3:$B$1000,2,0)),0,VLOOKUP(C58,Договора!$A$3:$B$1000,2,0))</f>
        <v>0</v>
      </c>
      <c r="C58" s="78"/>
      <c r="D58" s="74"/>
      <c r="E58" s="75"/>
      <c r="F58" s="75"/>
      <c r="G58" s="60"/>
      <c r="H58" s="49"/>
      <c r="I58" s="49"/>
      <c r="J58" s="79">
        <f t="shared" si="0"/>
      </c>
      <c r="K58" s="77">
        <f>SUMPRODUCT((G58=Статьи!$A$2:$A$358)*(H58=Статьи!$B$2:$B$358)*(I58=Статьи!$C$2:$C$358)*(Статьи!$D$2:$D$358))</f>
        <v>0</v>
      </c>
      <c r="L58" s="34"/>
      <c r="M58" s="34"/>
      <c r="N58" s="34"/>
      <c r="O58" s="34"/>
      <c r="P58" s="34"/>
      <c r="Q58" s="34"/>
    </row>
    <row r="59" spans="1:17" s="35" customFormat="1" ht="15.75" outlineLevel="1">
      <c r="A59" s="76">
        <f t="shared" si="3"/>
        <v>40492</v>
      </c>
      <c r="B59" s="85">
        <f>IF(ISNA(VLOOKUP(C59,Договора!$A$3:$B$1000,2,0)),0,VLOOKUP(C59,Договора!$A$3:$B$1000,2,0))</f>
        <v>0</v>
      </c>
      <c r="C59" s="78"/>
      <c r="D59" s="74"/>
      <c r="E59" s="75"/>
      <c r="F59" s="75"/>
      <c r="G59" s="60"/>
      <c r="H59" s="49"/>
      <c r="I59" s="49"/>
      <c r="J59" s="79">
        <f t="shared" si="0"/>
      </c>
      <c r="K59" s="77">
        <f>SUMPRODUCT((G59=Статьи!$A$2:$A$358)*(H59=Статьи!$B$2:$B$358)*(I59=Статьи!$C$2:$C$358)*(Статьи!$D$2:$D$358))</f>
        <v>0</v>
      </c>
      <c r="L59" s="34"/>
      <c r="M59" s="34"/>
      <c r="N59" s="34"/>
      <c r="O59" s="34"/>
      <c r="P59" s="34"/>
      <c r="Q59" s="34"/>
    </row>
    <row r="60" spans="1:17" s="35" customFormat="1" ht="15.75" outlineLevel="1">
      <c r="A60" s="76">
        <f t="shared" si="3"/>
        <v>40492</v>
      </c>
      <c r="B60" s="85">
        <f>IF(ISNA(VLOOKUP(C60,Договора!$A$3:$B$1000,2,0)),0,VLOOKUP(C60,Договора!$A$3:$B$1000,2,0))</f>
        <v>0</v>
      </c>
      <c r="C60" s="78"/>
      <c r="D60" s="74"/>
      <c r="E60" s="75"/>
      <c r="F60" s="75"/>
      <c r="G60" s="60"/>
      <c r="H60" s="49"/>
      <c r="I60" s="49"/>
      <c r="J60" s="79">
        <f t="shared" si="0"/>
      </c>
      <c r="K60" s="77">
        <f>SUMPRODUCT((G60=Статьи!$A$2:$A$358)*(H60=Статьи!$B$2:$B$358)*(I60=Статьи!$C$2:$C$358)*(Статьи!$D$2:$D$358))</f>
        <v>0</v>
      </c>
      <c r="L60" s="34"/>
      <c r="M60" s="34"/>
      <c r="N60" s="34"/>
      <c r="O60" s="34"/>
      <c r="P60" s="34"/>
      <c r="Q60" s="34"/>
    </row>
    <row r="61" spans="1:17" s="35" customFormat="1" ht="15.75" outlineLevel="1">
      <c r="A61" s="76">
        <f t="shared" si="3"/>
        <v>40492</v>
      </c>
      <c r="B61" s="85">
        <f>IF(ISNA(VLOOKUP(C61,Договора!$A$3:$B$1000,2,0)),0,VLOOKUP(C61,Договора!$A$3:$B$1000,2,0))</f>
        <v>0</v>
      </c>
      <c r="C61" s="78"/>
      <c r="D61" s="74"/>
      <c r="E61" s="75"/>
      <c r="F61" s="75"/>
      <c r="G61" s="60"/>
      <c r="H61" s="49"/>
      <c r="I61" s="49"/>
      <c r="J61" s="79">
        <f t="shared" si="0"/>
      </c>
      <c r="K61" s="77">
        <f>SUMPRODUCT((G61=Статьи!$A$2:$A$358)*(H61=Статьи!$B$2:$B$358)*(I61=Статьи!$C$2:$C$358)*(Статьи!$D$2:$D$358))</f>
        <v>0</v>
      </c>
      <c r="L61" s="34"/>
      <c r="M61" s="34"/>
      <c r="N61" s="34"/>
      <c r="O61" s="34"/>
      <c r="P61" s="34"/>
      <c r="Q61" s="34"/>
    </row>
    <row r="62" spans="1:17" s="35" customFormat="1" ht="15.75" outlineLevel="1">
      <c r="A62" s="76">
        <f t="shared" si="3"/>
        <v>40492</v>
      </c>
      <c r="B62" s="85">
        <f>IF(ISNA(VLOOKUP(C62,Договора!$A$3:$B$1000,2,0)),0,VLOOKUP(C62,Договора!$A$3:$B$1000,2,0))</f>
        <v>0</v>
      </c>
      <c r="C62" s="78"/>
      <c r="D62" s="74"/>
      <c r="E62" s="75"/>
      <c r="F62" s="75"/>
      <c r="G62" s="60"/>
      <c r="H62" s="49"/>
      <c r="I62" s="49"/>
      <c r="J62" s="79">
        <f t="shared" si="0"/>
      </c>
      <c r="K62" s="77">
        <f>SUMPRODUCT((G62=Статьи!$A$2:$A$358)*(H62=Статьи!$B$2:$B$358)*(I62=Статьи!$C$2:$C$358)*(Статьи!$D$2:$D$358))</f>
        <v>0</v>
      </c>
      <c r="L62" s="34"/>
      <c r="M62" s="34"/>
      <c r="N62" s="34"/>
      <c r="O62" s="34"/>
      <c r="P62" s="34"/>
      <c r="Q62" s="34"/>
    </row>
    <row r="63" spans="1:17" s="35" customFormat="1" ht="15.75" outlineLevel="1">
      <c r="A63" s="76">
        <f t="shared" si="3"/>
        <v>40492</v>
      </c>
      <c r="B63" s="85">
        <f>IF(ISNA(VLOOKUP(C63,Договора!$A$3:$B$1000,2,0)),0,VLOOKUP(C63,Договора!$A$3:$B$1000,2,0))</f>
        <v>0</v>
      </c>
      <c r="C63" s="78"/>
      <c r="D63" s="74"/>
      <c r="E63" s="75"/>
      <c r="F63" s="75"/>
      <c r="G63" s="60"/>
      <c r="H63" s="49"/>
      <c r="I63" s="49"/>
      <c r="J63" s="79">
        <f t="shared" si="0"/>
      </c>
      <c r="K63" s="77">
        <f>SUMPRODUCT((G63=Статьи!$A$2:$A$358)*(H63=Статьи!$B$2:$B$358)*(I63=Статьи!$C$2:$C$358)*(Статьи!$D$2:$D$358))</f>
        <v>0</v>
      </c>
      <c r="L63" s="34"/>
      <c r="M63" s="34"/>
      <c r="N63" s="34"/>
      <c r="O63" s="34"/>
      <c r="P63" s="34"/>
      <c r="Q63" s="34"/>
    </row>
    <row r="64" spans="1:17" s="35" customFormat="1" ht="15.75" outlineLevel="1">
      <c r="A64" s="76">
        <f t="shared" si="3"/>
        <v>40492</v>
      </c>
      <c r="B64" s="85">
        <f>IF(ISNA(VLOOKUP(C64,Договора!$A$3:$B$1000,2,0)),0,VLOOKUP(C64,Договора!$A$3:$B$1000,2,0))</f>
        <v>0</v>
      </c>
      <c r="C64" s="78"/>
      <c r="D64" s="74"/>
      <c r="E64" s="75"/>
      <c r="F64" s="75"/>
      <c r="G64" s="60"/>
      <c r="H64" s="49"/>
      <c r="I64" s="49"/>
      <c r="J64" s="79">
        <f t="shared" si="0"/>
      </c>
      <c r="K64" s="77">
        <f>SUMPRODUCT((G64=Статьи!$A$2:$A$358)*(H64=Статьи!$B$2:$B$358)*(I64=Статьи!$C$2:$C$358)*(Статьи!$D$2:$D$358))</f>
        <v>0</v>
      </c>
      <c r="L64" s="34"/>
      <c r="M64" s="34"/>
      <c r="N64" s="34"/>
      <c r="O64" s="34"/>
      <c r="P64" s="34"/>
      <c r="Q64" s="34"/>
    </row>
    <row r="65" spans="1:17" s="35" customFormat="1" ht="15.75" outlineLevel="1">
      <c r="A65" s="76">
        <f t="shared" si="3"/>
        <v>40492</v>
      </c>
      <c r="B65" s="85">
        <f>IF(ISNA(VLOOKUP(C65,Договора!$A$3:$B$1000,2,0)),0,VLOOKUP(C65,Договора!$A$3:$B$1000,2,0))</f>
        <v>0</v>
      </c>
      <c r="C65" s="78"/>
      <c r="D65" s="74"/>
      <c r="E65" s="75"/>
      <c r="F65" s="75"/>
      <c r="G65" s="60"/>
      <c r="H65" s="49"/>
      <c r="I65" s="49"/>
      <c r="J65" s="79">
        <f t="shared" si="0"/>
      </c>
      <c r="K65" s="77">
        <f>SUMPRODUCT((G65=Статьи!$A$2:$A$358)*(H65=Статьи!$B$2:$B$358)*(I65=Статьи!$C$2:$C$358)*(Статьи!$D$2:$D$358))</f>
        <v>0</v>
      </c>
      <c r="L65" s="34"/>
      <c r="M65" s="34"/>
      <c r="N65" s="34"/>
      <c r="O65" s="34"/>
      <c r="P65" s="34"/>
      <c r="Q65" s="34"/>
    </row>
    <row r="66" spans="1:17" s="35" customFormat="1" ht="15.75" outlineLevel="1">
      <c r="A66" s="76">
        <f t="shared" si="3"/>
        <v>40492</v>
      </c>
      <c r="B66" s="85">
        <f>IF(ISNA(VLOOKUP(C66,Договора!$A$3:$B$1000,2,0)),0,VLOOKUP(C66,Договора!$A$3:$B$1000,2,0))</f>
        <v>0</v>
      </c>
      <c r="C66" s="78"/>
      <c r="D66" s="74"/>
      <c r="E66" s="75"/>
      <c r="F66" s="75"/>
      <c r="G66" s="60"/>
      <c r="H66" s="49"/>
      <c r="I66" s="49"/>
      <c r="J66" s="79">
        <f t="shared" si="0"/>
      </c>
      <c r="K66" s="77">
        <f>SUMPRODUCT((G66=Статьи!$A$2:$A$358)*(H66=Статьи!$B$2:$B$358)*(I66=Статьи!$C$2:$C$358)*(Статьи!$D$2:$D$358))</f>
        <v>0</v>
      </c>
      <c r="L66" s="34"/>
      <c r="M66" s="34"/>
      <c r="N66" s="34"/>
      <c r="O66" s="34"/>
      <c r="P66" s="34"/>
      <c r="Q66" s="34"/>
    </row>
    <row r="67" spans="1:17" s="37" customFormat="1" ht="15.75" collapsed="1">
      <c r="A67" s="50" t="s">
        <v>141</v>
      </c>
      <c r="B67" s="51">
        <f>A47</f>
        <v>40492</v>
      </c>
      <c r="C67" s="51"/>
      <c r="D67" s="52"/>
      <c r="E67" s="54">
        <f>SUM(E47:E66)+0.0000001</f>
        <v>1E-07</v>
      </c>
      <c r="F67" s="54">
        <f>SUM(F47:F66)+0.0000001</f>
        <v>1E-07</v>
      </c>
      <c r="G67" s="61"/>
      <c r="H67" s="52"/>
      <c r="I67" s="53"/>
      <c r="J67" s="81" t="str">
        <f t="shared" si="0"/>
        <v>+</v>
      </c>
      <c r="K67" s="83">
        <v>0</v>
      </c>
      <c r="L67" s="36"/>
      <c r="M67" s="36"/>
      <c r="N67" s="36"/>
      <c r="O67" s="36"/>
      <c r="P67" s="36"/>
      <c r="Q67" s="36"/>
    </row>
    <row r="68" spans="1:17" s="35" customFormat="1" ht="15.75" outlineLevel="1">
      <c r="A68" s="76">
        <f>IF(A47=0,0,A47+1)</f>
        <v>40493</v>
      </c>
      <c r="B68" s="85">
        <f>IF(ISNA(VLOOKUP(C68,Договора!$A$3:$B$1000,2,0)),0,VLOOKUP(C68,Договора!$A$3:$B$1000,2,0))</f>
        <v>0</v>
      </c>
      <c r="C68" s="78"/>
      <c r="D68" s="74"/>
      <c r="E68" s="75"/>
      <c r="F68" s="75"/>
      <c r="G68" s="60"/>
      <c r="H68" s="49"/>
      <c r="I68" s="49"/>
      <c r="J68" s="79">
        <f t="shared" si="0"/>
      </c>
      <c r="K68" s="77">
        <f>SUMPRODUCT((G68=Статьи!$A$2:$A$358)*(H68=Статьи!$B$2:$B$358)*(I68=Статьи!$C$2:$C$358)*(Статьи!$D$2:$D$358))</f>
        <v>0</v>
      </c>
      <c r="L68" s="34"/>
      <c r="M68" s="34"/>
      <c r="N68" s="34"/>
      <c r="O68" s="34"/>
      <c r="P68" s="34"/>
      <c r="Q68" s="34"/>
    </row>
    <row r="69" spans="1:17" s="35" customFormat="1" ht="15.75" outlineLevel="1">
      <c r="A69" s="76">
        <f>A68</f>
        <v>40493</v>
      </c>
      <c r="B69" s="85">
        <f>IF(ISNA(VLOOKUP(C69,Договора!$A$3:$B$1000,2,0)),0,VLOOKUP(C69,Договора!$A$3:$B$1000,2,0))</f>
        <v>0</v>
      </c>
      <c r="C69" s="78"/>
      <c r="D69" s="74"/>
      <c r="E69" s="75"/>
      <c r="F69" s="75"/>
      <c r="G69" s="60"/>
      <c r="H69" s="49"/>
      <c r="I69" s="49"/>
      <c r="J69" s="79">
        <f t="shared" si="0"/>
      </c>
      <c r="K69" s="77">
        <f>SUMPRODUCT((G69=Статьи!$A$2:$A$358)*(H69=Статьи!$B$2:$B$358)*(I69=Статьи!$C$2:$C$358)*(Статьи!$D$2:$D$358))</f>
        <v>0</v>
      </c>
      <c r="L69" s="34"/>
      <c r="M69" s="34"/>
      <c r="N69" s="34"/>
      <c r="O69" s="34"/>
      <c r="P69" s="34"/>
      <c r="Q69" s="34"/>
    </row>
    <row r="70" spans="1:17" s="35" customFormat="1" ht="15.75" outlineLevel="1">
      <c r="A70" s="76">
        <f aca="true" t="shared" si="4" ref="A70:A87">A69</f>
        <v>40493</v>
      </c>
      <c r="B70" s="85">
        <f>IF(ISNA(VLOOKUP(C70,Договора!$A$3:$B$1000,2,0)),0,VLOOKUP(C70,Договора!$A$3:$B$1000,2,0))</f>
        <v>0</v>
      </c>
      <c r="C70" s="78"/>
      <c r="D70" s="74"/>
      <c r="E70" s="75"/>
      <c r="F70" s="75"/>
      <c r="G70" s="60"/>
      <c r="H70" s="49"/>
      <c r="I70" s="49"/>
      <c r="J70" s="79">
        <f aca="true" t="shared" si="5" ref="J70:J109">IF(OR(E70&gt;0,F70&gt;0),"+","")</f>
      </c>
      <c r="K70" s="77">
        <f>SUMPRODUCT((G70=Статьи!$A$2:$A$358)*(H70=Статьи!$B$2:$B$358)*(I70=Статьи!$C$2:$C$358)*(Статьи!$D$2:$D$358))</f>
        <v>0</v>
      </c>
      <c r="L70" s="34"/>
      <c r="M70" s="34"/>
      <c r="N70" s="34"/>
      <c r="O70" s="34"/>
      <c r="P70" s="34"/>
      <c r="Q70" s="34"/>
    </row>
    <row r="71" spans="1:17" s="35" customFormat="1" ht="15.75" outlineLevel="1">
      <c r="A71" s="76">
        <f t="shared" si="4"/>
        <v>40493</v>
      </c>
      <c r="B71" s="85">
        <f>IF(ISNA(VLOOKUP(C71,Договора!$A$3:$B$1000,2,0)),0,VLOOKUP(C71,Договора!$A$3:$B$1000,2,0))</f>
        <v>0</v>
      </c>
      <c r="C71" s="78"/>
      <c r="D71" s="74"/>
      <c r="E71" s="75"/>
      <c r="F71" s="75"/>
      <c r="G71" s="60"/>
      <c r="H71" s="49"/>
      <c r="I71" s="49"/>
      <c r="J71" s="79">
        <f t="shared" si="5"/>
      </c>
      <c r="K71" s="77">
        <f>SUMPRODUCT((G71=Статьи!$A$2:$A$358)*(H71=Статьи!$B$2:$B$358)*(I71=Статьи!$C$2:$C$358)*(Статьи!$D$2:$D$358))</f>
        <v>0</v>
      </c>
      <c r="L71" s="34"/>
      <c r="M71" s="34"/>
      <c r="N71" s="34"/>
      <c r="O71" s="34"/>
      <c r="P71" s="34"/>
      <c r="Q71" s="34"/>
    </row>
    <row r="72" spans="1:17" s="35" customFormat="1" ht="15.75" outlineLevel="1">
      <c r="A72" s="76">
        <f t="shared" si="4"/>
        <v>40493</v>
      </c>
      <c r="B72" s="85">
        <f>IF(ISNA(VLOOKUP(C72,Договора!$A$3:$B$1000,2,0)),0,VLOOKUP(C72,Договора!$A$3:$B$1000,2,0))</f>
        <v>0</v>
      </c>
      <c r="C72" s="78"/>
      <c r="D72" s="74"/>
      <c r="E72" s="75"/>
      <c r="F72" s="75"/>
      <c r="G72" s="60"/>
      <c r="H72" s="49"/>
      <c r="I72" s="49"/>
      <c r="J72" s="79">
        <f t="shared" si="5"/>
      </c>
      <c r="K72" s="77">
        <f>SUMPRODUCT((G72=Статьи!$A$2:$A$358)*(H72=Статьи!$B$2:$B$358)*(I72=Статьи!$C$2:$C$358)*(Статьи!$D$2:$D$358))</f>
        <v>0</v>
      </c>
      <c r="L72" s="34"/>
      <c r="M72" s="34"/>
      <c r="N72" s="34"/>
      <c r="O72" s="34"/>
      <c r="P72" s="34"/>
      <c r="Q72" s="34"/>
    </row>
    <row r="73" spans="1:17" s="35" customFormat="1" ht="15.75" outlineLevel="1">
      <c r="A73" s="76">
        <f t="shared" si="4"/>
        <v>40493</v>
      </c>
      <c r="B73" s="85">
        <f>IF(ISNA(VLOOKUP(C73,Договора!$A$3:$B$1000,2,0)),0,VLOOKUP(C73,Договора!$A$3:$B$1000,2,0))</f>
        <v>0</v>
      </c>
      <c r="C73" s="78"/>
      <c r="D73" s="74"/>
      <c r="E73" s="75"/>
      <c r="F73" s="75"/>
      <c r="G73" s="60"/>
      <c r="H73" s="49"/>
      <c r="I73" s="49"/>
      <c r="J73" s="79">
        <f t="shared" si="5"/>
      </c>
      <c r="K73" s="77">
        <f>SUMPRODUCT((G73=Статьи!$A$2:$A$358)*(H73=Статьи!$B$2:$B$358)*(I73=Статьи!$C$2:$C$358)*(Статьи!$D$2:$D$358))</f>
        <v>0</v>
      </c>
      <c r="L73" s="34"/>
      <c r="M73" s="34"/>
      <c r="N73" s="34"/>
      <c r="O73" s="34"/>
      <c r="P73" s="34"/>
      <c r="Q73" s="34"/>
    </row>
    <row r="74" spans="1:17" s="35" customFormat="1" ht="15.75" outlineLevel="1">
      <c r="A74" s="76">
        <f t="shared" si="4"/>
        <v>40493</v>
      </c>
      <c r="B74" s="85">
        <f>IF(ISNA(VLOOKUP(C74,Договора!$A$3:$B$1000,2,0)),0,VLOOKUP(C74,Договора!$A$3:$B$1000,2,0))</f>
        <v>0</v>
      </c>
      <c r="C74" s="78"/>
      <c r="D74" s="74"/>
      <c r="E74" s="75"/>
      <c r="F74" s="75"/>
      <c r="G74" s="60"/>
      <c r="H74" s="49"/>
      <c r="I74" s="49"/>
      <c r="J74" s="79">
        <f t="shared" si="5"/>
      </c>
      <c r="K74" s="77">
        <f>SUMPRODUCT((G74=Статьи!$A$2:$A$358)*(H74=Статьи!$B$2:$B$358)*(I74=Статьи!$C$2:$C$358)*(Статьи!$D$2:$D$358))</f>
        <v>0</v>
      </c>
      <c r="L74" s="34"/>
      <c r="M74" s="34"/>
      <c r="N74" s="34"/>
      <c r="O74" s="34"/>
      <c r="P74" s="34"/>
      <c r="Q74" s="34"/>
    </row>
    <row r="75" spans="1:17" s="35" customFormat="1" ht="15.75" outlineLevel="1">
      <c r="A75" s="76">
        <f t="shared" si="4"/>
        <v>40493</v>
      </c>
      <c r="B75" s="85">
        <f>IF(ISNA(VLOOKUP(C75,Договора!$A$3:$B$1000,2,0)),0,VLOOKUP(C75,Договора!$A$3:$B$1000,2,0))</f>
        <v>0</v>
      </c>
      <c r="C75" s="78"/>
      <c r="D75" s="74"/>
      <c r="E75" s="75"/>
      <c r="F75" s="75"/>
      <c r="G75" s="60"/>
      <c r="H75" s="49"/>
      <c r="I75" s="49"/>
      <c r="J75" s="79">
        <f t="shared" si="5"/>
      </c>
      <c r="K75" s="77">
        <f>SUMPRODUCT((G75=Статьи!$A$2:$A$358)*(H75=Статьи!$B$2:$B$358)*(I75=Статьи!$C$2:$C$358)*(Статьи!$D$2:$D$358))</f>
        <v>0</v>
      </c>
      <c r="L75" s="34"/>
      <c r="M75" s="34"/>
      <c r="N75" s="34"/>
      <c r="O75" s="34"/>
      <c r="P75" s="34"/>
      <c r="Q75" s="34"/>
    </row>
    <row r="76" spans="1:17" s="35" customFormat="1" ht="15.75" outlineLevel="1">
      <c r="A76" s="76">
        <f t="shared" si="4"/>
        <v>40493</v>
      </c>
      <c r="B76" s="85">
        <f>IF(ISNA(VLOOKUP(C76,Договора!$A$3:$B$1000,2,0)),0,VLOOKUP(C76,Договора!$A$3:$B$1000,2,0))</f>
        <v>0</v>
      </c>
      <c r="C76" s="78"/>
      <c r="D76" s="74"/>
      <c r="E76" s="75"/>
      <c r="F76" s="75"/>
      <c r="G76" s="60"/>
      <c r="H76" s="49"/>
      <c r="I76" s="49"/>
      <c r="J76" s="79">
        <f t="shared" si="5"/>
      </c>
      <c r="K76" s="77">
        <f>SUMPRODUCT((G76=Статьи!$A$2:$A$358)*(H76=Статьи!$B$2:$B$358)*(I76=Статьи!$C$2:$C$358)*(Статьи!$D$2:$D$358))</f>
        <v>0</v>
      </c>
      <c r="L76" s="34"/>
      <c r="M76" s="34"/>
      <c r="N76" s="34"/>
      <c r="O76" s="34"/>
      <c r="P76" s="34"/>
      <c r="Q76" s="34"/>
    </row>
    <row r="77" spans="1:17" s="35" customFormat="1" ht="15.75" outlineLevel="1">
      <c r="A77" s="76">
        <f t="shared" si="4"/>
        <v>40493</v>
      </c>
      <c r="B77" s="85">
        <f>IF(ISNA(VLOOKUP(C77,Договора!$A$3:$B$1000,2,0)),0,VLOOKUP(C77,Договора!$A$3:$B$1000,2,0))</f>
        <v>0</v>
      </c>
      <c r="C77" s="78"/>
      <c r="D77" s="74"/>
      <c r="E77" s="75"/>
      <c r="F77" s="75"/>
      <c r="G77" s="60"/>
      <c r="H77" s="49"/>
      <c r="I77" s="49"/>
      <c r="J77" s="79">
        <f t="shared" si="5"/>
      </c>
      <c r="K77" s="77">
        <f>SUMPRODUCT((G77=Статьи!$A$2:$A$358)*(H77=Статьи!$B$2:$B$358)*(I77=Статьи!$C$2:$C$358)*(Статьи!$D$2:$D$358))</f>
        <v>0</v>
      </c>
      <c r="L77" s="34"/>
      <c r="M77" s="34"/>
      <c r="N77" s="34"/>
      <c r="O77" s="34"/>
      <c r="P77" s="34"/>
      <c r="Q77" s="34"/>
    </row>
    <row r="78" spans="1:17" s="35" customFormat="1" ht="15.75" outlineLevel="1">
      <c r="A78" s="76">
        <f t="shared" si="4"/>
        <v>40493</v>
      </c>
      <c r="B78" s="85">
        <f>IF(ISNA(VLOOKUP(C78,Договора!$A$3:$B$1000,2,0)),0,VLOOKUP(C78,Договора!$A$3:$B$1000,2,0))</f>
        <v>0</v>
      </c>
      <c r="C78" s="78"/>
      <c r="D78" s="74"/>
      <c r="E78" s="75"/>
      <c r="F78" s="75"/>
      <c r="G78" s="60"/>
      <c r="H78" s="49"/>
      <c r="I78" s="49"/>
      <c r="J78" s="79">
        <f t="shared" si="5"/>
      </c>
      <c r="K78" s="77">
        <f>SUMPRODUCT((G78=Статьи!$A$2:$A$358)*(H78=Статьи!$B$2:$B$358)*(I78=Статьи!$C$2:$C$358)*(Статьи!$D$2:$D$358))</f>
        <v>0</v>
      </c>
      <c r="L78" s="34"/>
      <c r="M78" s="34"/>
      <c r="N78" s="34"/>
      <c r="O78" s="34"/>
      <c r="P78" s="34"/>
      <c r="Q78" s="34"/>
    </row>
    <row r="79" spans="1:17" s="35" customFormat="1" ht="15.75" outlineLevel="1">
      <c r="A79" s="76">
        <f t="shared" si="4"/>
        <v>40493</v>
      </c>
      <c r="B79" s="85">
        <f>IF(ISNA(VLOOKUP(C79,Договора!$A$3:$B$1000,2,0)),0,VLOOKUP(C79,Договора!$A$3:$B$1000,2,0))</f>
        <v>0</v>
      </c>
      <c r="C79" s="78"/>
      <c r="D79" s="74"/>
      <c r="E79" s="75"/>
      <c r="F79" s="75"/>
      <c r="G79" s="60"/>
      <c r="H79" s="49"/>
      <c r="I79" s="49"/>
      <c r="J79" s="79">
        <f t="shared" si="5"/>
      </c>
      <c r="K79" s="77">
        <f>SUMPRODUCT((G79=Статьи!$A$2:$A$358)*(H79=Статьи!$B$2:$B$358)*(I79=Статьи!$C$2:$C$358)*(Статьи!$D$2:$D$358))</f>
        <v>0</v>
      </c>
      <c r="L79" s="34"/>
      <c r="M79" s="34"/>
      <c r="N79" s="34"/>
      <c r="O79" s="34"/>
      <c r="P79" s="34"/>
      <c r="Q79" s="34"/>
    </row>
    <row r="80" spans="1:17" s="35" customFormat="1" ht="15.75" outlineLevel="1">
      <c r="A80" s="76">
        <f t="shared" si="4"/>
        <v>40493</v>
      </c>
      <c r="B80" s="85">
        <f>IF(ISNA(VLOOKUP(C80,Договора!$A$3:$B$1000,2,0)),0,VLOOKUP(C80,Договора!$A$3:$B$1000,2,0))</f>
        <v>0</v>
      </c>
      <c r="C80" s="78"/>
      <c r="D80" s="74"/>
      <c r="E80" s="75"/>
      <c r="F80" s="75"/>
      <c r="G80" s="60"/>
      <c r="H80" s="49"/>
      <c r="I80" s="49"/>
      <c r="J80" s="79">
        <f t="shared" si="5"/>
      </c>
      <c r="K80" s="77">
        <f>SUMPRODUCT((G80=Статьи!$A$2:$A$358)*(H80=Статьи!$B$2:$B$358)*(I80=Статьи!$C$2:$C$358)*(Статьи!$D$2:$D$358))</f>
        <v>0</v>
      </c>
      <c r="L80" s="34"/>
      <c r="M80" s="34"/>
      <c r="N80" s="34"/>
      <c r="O80" s="34"/>
      <c r="P80" s="34"/>
      <c r="Q80" s="34"/>
    </row>
    <row r="81" spans="1:17" s="35" customFormat="1" ht="15.75" outlineLevel="1">
      <c r="A81" s="76">
        <f t="shared" si="4"/>
        <v>40493</v>
      </c>
      <c r="B81" s="85">
        <f>IF(ISNA(VLOOKUP(C81,Договора!$A$3:$B$1000,2,0)),0,VLOOKUP(C81,Договора!$A$3:$B$1000,2,0))</f>
        <v>0</v>
      </c>
      <c r="C81" s="78"/>
      <c r="D81" s="74"/>
      <c r="E81" s="75"/>
      <c r="F81" s="75"/>
      <c r="G81" s="60"/>
      <c r="H81" s="49"/>
      <c r="I81" s="49"/>
      <c r="J81" s="79">
        <f t="shared" si="5"/>
      </c>
      <c r="K81" s="77">
        <f>SUMPRODUCT((G81=Статьи!$A$2:$A$358)*(H81=Статьи!$B$2:$B$358)*(I81=Статьи!$C$2:$C$358)*(Статьи!$D$2:$D$358))</f>
        <v>0</v>
      </c>
      <c r="L81" s="34"/>
      <c r="M81" s="34"/>
      <c r="N81" s="34"/>
      <c r="O81" s="34"/>
      <c r="P81" s="34"/>
      <c r="Q81" s="34"/>
    </row>
    <row r="82" spans="1:17" s="35" customFormat="1" ht="15.75" outlineLevel="1">
      <c r="A82" s="76">
        <f t="shared" si="4"/>
        <v>40493</v>
      </c>
      <c r="B82" s="85">
        <f>IF(ISNA(VLOOKUP(C82,Договора!$A$3:$B$1000,2,0)),0,VLOOKUP(C82,Договора!$A$3:$B$1000,2,0))</f>
        <v>0</v>
      </c>
      <c r="C82" s="78"/>
      <c r="D82" s="74"/>
      <c r="E82" s="75"/>
      <c r="F82" s="75"/>
      <c r="G82" s="60"/>
      <c r="H82" s="49"/>
      <c r="I82" s="49"/>
      <c r="J82" s="79">
        <f t="shared" si="5"/>
      </c>
      <c r="K82" s="77">
        <f>SUMPRODUCT((G82=Статьи!$A$2:$A$358)*(H82=Статьи!$B$2:$B$358)*(I82=Статьи!$C$2:$C$358)*(Статьи!$D$2:$D$358))</f>
        <v>0</v>
      </c>
      <c r="L82" s="34"/>
      <c r="M82" s="34"/>
      <c r="N82" s="34"/>
      <c r="O82" s="34"/>
      <c r="P82" s="34"/>
      <c r="Q82" s="34"/>
    </row>
    <row r="83" spans="1:17" s="35" customFormat="1" ht="15.75" outlineLevel="1">
      <c r="A83" s="76">
        <f t="shared" si="4"/>
        <v>40493</v>
      </c>
      <c r="B83" s="85">
        <f>IF(ISNA(VLOOKUP(C83,Договора!$A$3:$B$1000,2,0)),0,VLOOKUP(C83,Договора!$A$3:$B$1000,2,0))</f>
        <v>0</v>
      </c>
      <c r="C83" s="78"/>
      <c r="D83" s="74"/>
      <c r="E83" s="75"/>
      <c r="F83" s="75"/>
      <c r="G83" s="60"/>
      <c r="H83" s="49"/>
      <c r="I83" s="49"/>
      <c r="J83" s="79">
        <f t="shared" si="5"/>
      </c>
      <c r="K83" s="77">
        <f>SUMPRODUCT((G83=Статьи!$A$2:$A$358)*(H83=Статьи!$B$2:$B$358)*(I83=Статьи!$C$2:$C$358)*(Статьи!$D$2:$D$358))</f>
        <v>0</v>
      </c>
      <c r="L83" s="34"/>
      <c r="M83" s="34"/>
      <c r="N83" s="34"/>
      <c r="O83" s="34"/>
      <c r="P83" s="34"/>
      <c r="Q83" s="34"/>
    </row>
    <row r="84" spans="1:17" s="35" customFormat="1" ht="15.75" outlineLevel="1">
      <c r="A84" s="76">
        <f t="shared" si="4"/>
        <v>40493</v>
      </c>
      <c r="B84" s="85">
        <f>IF(ISNA(VLOOKUP(C84,Договора!$A$3:$B$1000,2,0)),0,VLOOKUP(C84,Договора!$A$3:$B$1000,2,0))</f>
        <v>0</v>
      </c>
      <c r="C84" s="78"/>
      <c r="D84" s="74"/>
      <c r="E84" s="75"/>
      <c r="F84" s="75"/>
      <c r="G84" s="60"/>
      <c r="H84" s="49"/>
      <c r="I84" s="49"/>
      <c r="J84" s="79">
        <f t="shared" si="5"/>
      </c>
      <c r="K84" s="77">
        <f>SUMPRODUCT((G84=Статьи!$A$2:$A$358)*(H84=Статьи!$B$2:$B$358)*(I84=Статьи!$C$2:$C$358)*(Статьи!$D$2:$D$358))</f>
        <v>0</v>
      </c>
      <c r="L84" s="34"/>
      <c r="M84" s="34"/>
      <c r="N84" s="34"/>
      <c r="O84" s="34"/>
      <c r="P84" s="34"/>
      <c r="Q84" s="34"/>
    </row>
    <row r="85" spans="1:17" s="35" customFormat="1" ht="15.75" outlineLevel="1">
      <c r="A85" s="76">
        <f t="shared" si="4"/>
        <v>40493</v>
      </c>
      <c r="B85" s="85">
        <f>IF(ISNA(VLOOKUP(C85,Договора!$A$3:$B$1000,2,0)),0,VLOOKUP(C85,Договора!$A$3:$B$1000,2,0))</f>
        <v>0</v>
      </c>
      <c r="C85" s="78"/>
      <c r="D85" s="74"/>
      <c r="E85" s="75"/>
      <c r="F85" s="75"/>
      <c r="G85" s="60"/>
      <c r="H85" s="49"/>
      <c r="I85" s="49"/>
      <c r="J85" s="79">
        <f t="shared" si="5"/>
      </c>
      <c r="K85" s="77">
        <f>SUMPRODUCT((G85=Статьи!$A$2:$A$358)*(H85=Статьи!$B$2:$B$358)*(I85=Статьи!$C$2:$C$358)*(Статьи!$D$2:$D$358))</f>
        <v>0</v>
      </c>
      <c r="L85" s="34"/>
      <c r="M85" s="34"/>
      <c r="N85" s="34"/>
      <c r="O85" s="34"/>
      <c r="P85" s="34"/>
      <c r="Q85" s="34"/>
    </row>
    <row r="86" spans="1:17" s="35" customFormat="1" ht="15.75" outlineLevel="1">
      <c r="A86" s="76">
        <f t="shared" si="4"/>
        <v>40493</v>
      </c>
      <c r="B86" s="85">
        <f>IF(ISNA(VLOOKUP(C86,Договора!$A$3:$B$1000,2,0)),0,VLOOKUP(C86,Договора!$A$3:$B$1000,2,0))</f>
        <v>0</v>
      </c>
      <c r="C86" s="78"/>
      <c r="D86" s="74"/>
      <c r="E86" s="75"/>
      <c r="F86" s="75"/>
      <c r="G86" s="60"/>
      <c r="H86" s="49"/>
      <c r="I86" s="49"/>
      <c r="J86" s="79">
        <f t="shared" si="5"/>
      </c>
      <c r="K86" s="77">
        <f>SUMPRODUCT((G86=Статьи!$A$2:$A$358)*(H86=Статьи!$B$2:$B$358)*(I86=Статьи!$C$2:$C$358)*(Статьи!$D$2:$D$358))</f>
        <v>0</v>
      </c>
      <c r="L86" s="34"/>
      <c r="M86" s="34"/>
      <c r="N86" s="34"/>
      <c r="O86" s="34"/>
      <c r="P86" s="34"/>
      <c r="Q86" s="34"/>
    </row>
    <row r="87" spans="1:17" s="35" customFormat="1" ht="15.75" outlineLevel="1">
      <c r="A87" s="76">
        <f t="shared" si="4"/>
        <v>40493</v>
      </c>
      <c r="B87" s="85">
        <f>IF(ISNA(VLOOKUP(C87,Договора!$A$3:$B$1000,2,0)),0,VLOOKUP(C87,Договора!$A$3:$B$1000,2,0))</f>
        <v>0</v>
      </c>
      <c r="C87" s="78"/>
      <c r="D87" s="74"/>
      <c r="E87" s="75"/>
      <c r="F87" s="75"/>
      <c r="G87" s="60"/>
      <c r="H87" s="49"/>
      <c r="I87" s="49"/>
      <c r="J87" s="79">
        <f t="shared" si="5"/>
      </c>
      <c r="K87" s="77">
        <f>SUMPRODUCT((G87=Статьи!$A$2:$A$358)*(H87=Статьи!$B$2:$B$358)*(I87=Статьи!$C$2:$C$358)*(Статьи!$D$2:$D$358))</f>
        <v>0</v>
      </c>
      <c r="L87" s="34"/>
      <c r="M87" s="34"/>
      <c r="N87" s="34"/>
      <c r="O87" s="34"/>
      <c r="P87" s="34"/>
      <c r="Q87" s="34"/>
    </row>
    <row r="88" spans="1:17" s="37" customFormat="1" ht="15.75" collapsed="1">
      <c r="A88" s="50" t="s">
        <v>141</v>
      </c>
      <c r="B88" s="51">
        <f>A68</f>
        <v>40493</v>
      </c>
      <c r="C88" s="51"/>
      <c r="D88" s="52"/>
      <c r="E88" s="54">
        <f>SUM(E68:E87)+0.0000001</f>
        <v>1E-07</v>
      </c>
      <c r="F88" s="54">
        <f>SUM(F68:F87)+0.0000001</f>
        <v>1E-07</v>
      </c>
      <c r="G88" s="61"/>
      <c r="H88" s="52"/>
      <c r="I88" s="53"/>
      <c r="J88" s="81" t="str">
        <f t="shared" si="5"/>
        <v>+</v>
      </c>
      <c r="K88" s="83">
        <v>0</v>
      </c>
      <c r="L88" s="36"/>
      <c r="M88" s="36"/>
      <c r="N88" s="36"/>
      <c r="O88" s="36"/>
      <c r="P88" s="36"/>
      <c r="Q88" s="36"/>
    </row>
    <row r="89" spans="1:17" s="35" customFormat="1" ht="15.75" outlineLevel="1">
      <c r="A89" s="76">
        <f>IF(A68=0,0,A68+1)</f>
        <v>40494</v>
      </c>
      <c r="B89" s="85">
        <f>IF(ISNA(VLOOKUP(C89,Договора!$A$3:$B$1000,2,0)),0,VLOOKUP(C89,Договора!$A$3:$B$1000,2,0))</f>
        <v>0</v>
      </c>
      <c r="C89" s="78"/>
      <c r="D89" s="74"/>
      <c r="E89" s="75"/>
      <c r="F89" s="75"/>
      <c r="G89" s="60"/>
      <c r="H89" s="49"/>
      <c r="I89" s="49"/>
      <c r="J89" s="79">
        <f t="shared" si="5"/>
      </c>
      <c r="K89" s="77">
        <f>SUMPRODUCT((G89=Статьи!$A$2:$A$358)*(H89=Статьи!$B$2:$B$358)*(I89=Статьи!$C$2:$C$358)*(Статьи!$D$2:$D$358))</f>
        <v>0</v>
      </c>
      <c r="L89" s="34"/>
      <c r="M89" s="34"/>
      <c r="N89" s="34"/>
      <c r="O89" s="34"/>
      <c r="P89" s="34"/>
      <c r="Q89" s="34"/>
    </row>
    <row r="90" spans="1:17" s="35" customFormat="1" ht="15.75" outlineLevel="1">
      <c r="A90" s="76">
        <f>A89</f>
        <v>40494</v>
      </c>
      <c r="B90" s="85">
        <f>IF(ISNA(VLOOKUP(C90,Договора!$A$3:$B$1000,2,0)),0,VLOOKUP(C90,Договора!$A$3:$B$1000,2,0))</f>
        <v>0</v>
      </c>
      <c r="C90" s="78"/>
      <c r="D90" s="74"/>
      <c r="E90" s="75"/>
      <c r="F90" s="75"/>
      <c r="G90" s="60"/>
      <c r="H90" s="49"/>
      <c r="I90" s="49"/>
      <c r="J90" s="79">
        <f t="shared" si="5"/>
      </c>
      <c r="K90" s="77">
        <f>SUMPRODUCT((G90=Статьи!$A$2:$A$358)*(H90=Статьи!$B$2:$B$358)*(I90=Статьи!$C$2:$C$358)*(Статьи!$D$2:$D$358))</f>
        <v>0</v>
      </c>
      <c r="L90" s="34"/>
      <c r="M90" s="34"/>
      <c r="N90" s="34"/>
      <c r="O90" s="34"/>
      <c r="P90" s="34"/>
      <c r="Q90" s="34"/>
    </row>
    <row r="91" spans="1:17" s="35" customFormat="1" ht="15.75" outlineLevel="1">
      <c r="A91" s="76">
        <f aca="true" t="shared" si="6" ref="A91:A107">A90</f>
        <v>40494</v>
      </c>
      <c r="B91" s="85">
        <f>IF(ISNA(VLOOKUP(C91,Договора!$A$3:$B$1000,2,0)),0,VLOOKUP(C91,Договора!$A$3:$B$1000,2,0))</f>
        <v>0</v>
      </c>
      <c r="C91" s="78"/>
      <c r="D91" s="74"/>
      <c r="E91" s="75"/>
      <c r="F91" s="75"/>
      <c r="G91" s="60"/>
      <c r="H91" s="49"/>
      <c r="I91" s="49"/>
      <c r="J91" s="79">
        <f t="shared" si="5"/>
      </c>
      <c r="K91" s="77">
        <f>SUMPRODUCT((G91=Статьи!$A$2:$A$358)*(H91=Статьи!$B$2:$B$358)*(I91=Статьи!$C$2:$C$358)*(Статьи!$D$2:$D$358))</f>
        <v>0</v>
      </c>
      <c r="L91" s="34"/>
      <c r="M91" s="34"/>
      <c r="N91" s="34"/>
      <c r="O91" s="34"/>
      <c r="P91" s="34"/>
      <c r="Q91" s="34"/>
    </row>
    <row r="92" spans="1:17" s="35" customFormat="1" ht="15.75" outlineLevel="1">
      <c r="A92" s="76">
        <f t="shared" si="6"/>
        <v>40494</v>
      </c>
      <c r="B92" s="85">
        <f>IF(ISNA(VLOOKUP(C92,Договора!$A$3:$B$1000,2,0)),0,VLOOKUP(C92,Договора!$A$3:$B$1000,2,0))</f>
        <v>0</v>
      </c>
      <c r="C92" s="78"/>
      <c r="D92" s="74"/>
      <c r="E92" s="75"/>
      <c r="F92" s="75"/>
      <c r="G92" s="60"/>
      <c r="H92" s="49"/>
      <c r="I92" s="49"/>
      <c r="J92" s="79">
        <f t="shared" si="5"/>
      </c>
      <c r="K92" s="77">
        <f>SUMPRODUCT((G92=Статьи!$A$2:$A$358)*(H92=Статьи!$B$2:$B$358)*(I92=Статьи!$C$2:$C$358)*(Статьи!$D$2:$D$358))</f>
        <v>0</v>
      </c>
      <c r="L92" s="34"/>
      <c r="M92" s="34"/>
      <c r="N92" s="34"/>
      <c r="O92" s="34"/>
      <c r="P92" s="34"/>
      <c r="Q92" s="34"/>
    </row>
    <row r="93" spans="1:17" s="35" customFormat="1" ht="15.75" outlineLevel="1">
      <c r="A93" s="76">
        <f t="shared" si="6"/>
        <v>40494</v>
      </c>
      <c r="B93" s="85">
        <f>IF(ISNA(VLOOKUP(C93,Договора!$A$3:$B$1000,2,0)),0,VLOOKUP(C93,Договора!$A$3:$B$1000,2,0))</f>
        <v>0</v>
      </c>
      <c r="C93" s="78"/>
      <c r="D93" s="74"/>
      <c r="E93" s="75"/>
      <c r="F93" s="75"/>
      <c r="G93" s="60"/>
      <c r="H93" s="49"/>
      <c r="I93" s="49"/>
      <c r="J93" s="79">
        <f t="shared" si="5"/>
      </c>
      <c r="K93" s="77">
        <f>SUMPRODUCT((G93=Статьи!$A$2:$A$358)*(H93=Статьи!$B$2:$B$358)*(I93=Статьи!$C$2:$C$358)*(Статьи!$D$2:$D$358))</f>
        <v>0</v>
      </c>
      <c r="L93" s="34"/>
      <c r="M93" s="34"/>
      <c r="N93" s="34"/>
      <c r="O93" s="34"/>
      <c r="P93" s="34"/>
      <c r="Q93" s="34"/>
    </row>
    <row r="94" spans="1:17" s="35" customFormat="1" ht="15.75" outlineLevel="1">
      <c r="A94" s="76">
        <f t="shared" si="6"/>
        <v>40494</v>
      </c>
      <c r="B94" s="85">
        <f>IF(ISNA(VLOOKUP(C94,Договора!$A$3:$B$1000,2,0)),0,VLOOKUP(C94,Договора!$A$3:$B$1000,2,0))</f>
        <v>0</v>
      </c>
      <c r="C94" s="78"/>
      <c r="D94" s="74"/>
      <c r="E94" s="75"/>
      <c r="F94" s="75"/>
      <c r="G94" s="60"/>
      <c r="H94" s="49"/>
      <c r="I94" s="49"/>
      <c r="J94" s="79">
        <f t="shared" si="5"/>
      </c>
      <c r="K94" s="77">
        <f>SUMPRODUCT((G94=Статьи!$A$2:$A$358)*(H94=Статьи!$B$2:$B$358)*(I94=Статьи!$C$2:$C$358)*(Статьи!$D$2:$D$358))</f>
        <v>0</v>
      </c>
      <c r="L94" s="34"/>
      <c r="M94" s="34"/>
      <c r="N94" s="34"/>
      <c r="O94" s="34"/>
      <c r="P94" s="34"/>
      <c r="Q94" s="34"/>
    </row>
    <row r="95" spans="1:17" s="35" customFormat="1" ht="15.75" outlineLevel="1">
      <c r="A95" s="76">
        <f t="shared" si="6"/>
        <v>40494</v>
      </c>
      <c r="B95" s="85">
        <f>IF(ISNA(VLOOKUP(C95,Договора!$A$3:$B$1000,2,0)),0,VLOOKUP(C95,Договора!$A$3:$B$1000,2,0))</f>
        <v>0</v>
      </c>
      <c r="C95" s="78"/>
      <c r="D95" s="74"/>
      <c r="E95" s="75"/>
      <c r="F95" s="75"/>
      <c r="G95" s="60"/>
      <c r="H95" s="49"/>
      <c r="I95" s="49"/>
      <c r="J95" s="79">
        <f t="shared" si="5"/>
      </c>
      <c r="K95" s="77">
        <f>SUMPRODUCT((G95=Статьи!$A$2:$A$358)*(H95=Статьи!$B$2:$B$358)*(I95=Статьи!$C$2:$C$358)*(Статьи!$D$2:$D$358))</f>
        <v>0</v>
      </c>
      <c r="L95" s="34"/>
      <c r="M95" s="34"/>
      <c r="N95" s="34"/>
      <c r="O95" s="34"/>
      <c r="P95" s="34"/>
      <c r="Q95" s="34"/>
    </row>
    <row r="96" spans="1:17" s="35" customFormat="1" ht="15.75" outlineLevel="1">
      <c r="A96" s="76">
        <f t="shared" si="6"/>
        <v>40494</v>
      </c>
      <c r="B96" s="85">
        <f>IF(ISNA(VLOOKUP(C96,Договора!$A$3:$B$1000,2,0)),0,VLOOKUP(C96,Договора!$A$3:$B$1000,2,0))</f>
        <v>0</v>
      </c>
      <c r="C96" s="78"/>
      <c r="D96" s="74"/>
      <c r="E96" s="75"/>
      <c r="F96" s="75"/>
      <c r="G96" s="60"/>
      <c r="H96" s="49"/>
      <c r="I96" s="49"/>
      <c r="J96" s="79">
        <f t="shared" si="5"/>
      </c>
      <c r="K96" s="77">
        <f>SUMPRODUCT((G96=Статьи!$A$2:$A$358)*(H96=Статьи!$B$2:$B$358)*(I96=Статьи!$C$2:$C$358)*(Статьи!$D$2:$D$358))</f>
        <v>0</v>
      </c>
      <c r="L96" s="34"/>
      <c r="M96" s="34"/>
      <c r="N96" s="34"/>
      <c r="O96" s="34"/>
      <c r="P96" s="34"/>
      <c r="Q96" s="34"/>
    </row>
    <row r="97" spans="1:17" s="35" customFormat="1" ht="15.75" outlineLevel="1">
      <c r="A97" s="76">
        <f t="shared" si="6"/>
        <v>40494</v>
      </c>
      <c r="B97" s="85">
        <f>IF(ISNA(VLOOKUP(C97,Договора!$A$3:$B$1000,2,0)),0,VLOOKUP(C97,Договора!$A$3:$B$1000,2,0))</f>
        <v>0</v>
      </c>
      <c r="C97" s="78"/>
      <c r="D97" s="74"/>
      <c r="E97" s="75"/>
      <c r="F97" s="75"/>
      <c r="G97" s="60"/>
      <c r="H97" s="49"/>
      <c r="I97" s="49"/>
      <c r="J97" s="79">
        <f t="shared" si="5"/>
      </c>
      <c r="K97" s="77">
        <f>SUMPRODUCT((G97=Статьи!$A$2:$A$358)*(H97=Статьи!$B$2:$B$358)*(I97=Статьи!$C$2:$C$358)*(Статьи!$D$2:$D$358))</f>
        <v>0</v>
      </c>
      <c r="L97" s="34"/>
      <c r="M97" s="34"/>
      <c r="N97" s="34"/>
      <c r="O97" s="34"/>
      <c r="P97" s="34"/>
      <c r="Q97" s="34"/>
    </row>
    <row r="98" spans="1:17" s="35" customFormat="1" ht="15.75" outlineLevel="1">
      <c r="A98" s="76">
        <f t="shared" si="6"/>
        <v>40494</v>
      </c>
      <c r="B98" s="85">
        <f>IF(ISNA(VLOOKUP(C98,Договора!$A$3:$B$1000,2,0)),0,VLOOKUP(C98,Договора!$A$3:$B$1000,2,0))</f>
        <v>0</v>
      </c>
      <c r="C98" s="78"/>
      <c r="D98" s="74"/>
      <c r="E98" s="75"/>
      <c r="F98" s="75"/>
      <c r="G98" s="60"/>
      <c r="H98" s="49"/>
      <c r="I98" s="49"/>
      <c r="J98" s="79">
        <f t="shared" si="5"/>
      </c>
      <c r="K98" s="77">
        <f>SUMPRODUCT((G98=Статьи!$A$2:$A$358)*(H98=Статьи!$B$2:$B$358)*(I98=Статьи!$C$2:$C$358)*(Статьи!$D$2:$D$358))</f>
        <v>0</v>
      </c>
      <c r="L98" s="34"/>
      <c r="M98" s="34"/>
      <c r="N98" s="34"/>
      <c r="O98" s="34"/>
      <c r="P98" s="34"/>
      <c r="Q98" s="34"/>
    </row>
    <row r="99" spans="1:17" s="35" customFormat="1" ht="15.75" outlineLevel="1">
      <c r="A99" s="76">
        <f t="shared" si="6"/>
        <v>40494</v>
      </c>
      <c r="B99" s="85">
        <f>IF(ISNA(VLOOKUP(C99,Договора!$A$3:$B$1000,2,0)),0,VLOOKUP(C99,Договора!$A$3:$B$1000,2,0))</f>
        <v>0</v>
      </c>
      <c r="C99" s="78"/>
      <c r="D99" s="74"/>
      <c r="E99" s="75"/>
      <c r="F99" s="75"/>
      <c r="G99" s="60"/>
      <c r="H99" s="49"/>
      <c r="I99" s="49"/>
      <c r="J99" s="79">
        <f t="shared" si="5"/>
      </c>
      <c r="K99" s="77">
        <f>SUMPRODUCT((G99=Статьи!$A$2:$A$358)*(H99=Статьи!$B$2:$B$358)*(I99=Статьи!$C$2:$C$358)*(Статьи!$D$2:$D$358))</f>
        <v>0</v>
      </c>
      <c r="L99" s="34"/>
      <c r="M99" s="34"/>
      <c r="N99" s="34"/>
      <c r="O99" s="34"/>
      <c r="P99" s="34"/>
      <c r="Q99" s="34"/>
    </row>
    <row r="100" spans="1:17" s="35" customFormat="1" ht="15.75" outlineLevel="1">
      <c r="A100" s="76">
        <f t="shared" si="6"/>
        <v>40494</v>
      </c>
      <c r="B100" s="85">
        <f>IF(ISNA(VLOOKUP(C100,Договора!$A$3:$B$1000,2,0)),0,VLOOKUP(C100,Договора!$A$3:$B$1000,2,0))</f>
        <v>0</v>
      </c>
      <c r="C100" s="78"/>
      <c r="D100" s="74"/>
      <c r="E100" s="75"/>
      <c r="F100" s="75"/>
      <c r="G100" s="60"/>
      <c r="H100" s="49"/>
      <c r="I100" s="49"/>
      <c r="J100" s="79">
        <f t="shared" si="5"/>
      </c>
      <c r="K100" s="77">
        <f>SUMPRODUCT((G100=Статьи!$A$2:$A$358)*(H100=Статьи!$B$2:$B$358)*(I100=Статьи!$C$2:$C$358)*(Статьи!$D$2:$D$358))</f>
        <v>0</v>
      </c>
      <c r="L100" s="34"/>
      <c r="M100" s="34"/>
      <c r="N100" s="34"/>
      <c r="O100" s="34"/>
      <c r="P100" s="34"/>
      <c r="Q100" s="34"/>
    </row>
    <row r="101" spans="1:17" s="35" customFormat="1" ht="15.75" outlineLevel="1">
      <c r="A101" s="76">
        <f t="shared" si="6"/>
        <v>40494</v>
      </c>
      <c r="B101" s="85">
        <f>IF(ISNA(VLOOKUP(C101,Договора!$A$3:$B$1000,2,0)),0,VLOOKUP(C101,Договора!$A$3:$B$1000,2,0))</f>
        <v>0</v>
      </c>
      <c r="C101" s="78"/>
      <c r="D101" s="74"/>
      <c r="E101" s="75"/>
      <c r="F101" s="75"/>
      <c r="G101" s="60"/>
      <c r="H101" s="49"/>
      <c r="I101" s="49"/>
      <c r="J101" s="79">
        <f t="shared" si="5"/>
      </c>
      <c r="K101" s="77">
        <f>SUMPRODUCT((G101=Статьи!$A$2:$A$358)*(H101=Статьи!$B$2:$B$358)*(I101=Статьи!$C$2:$C$358)*(Статьи!$D$2:$D$358))</f>
        <v>0</v>
      </c>
      <c r="L101" s="34"/>
      <c r="M101" s="34"/>
      <c r="N101" s="34"/>
      <c r="O101" s="34"/>
      <c r="P101" s="34"/>
      <c r="Q101" s="34"/>
    </row>
    <row r="102" spans="1:17" s="35" customFormat="1" ht="15.75" outlineLevel="1">
      <c r="A102" s="76">
        <f t="shared" si="6"/>
        <v>40494</v>
      </c>
      <c r="B102" s="85">
        <f>IF(ISNA(VLOOKUP(C102,Договора!$A$3:$B$1000,2,0)),0,VLOOKUP(C102,Договора!$A$3:$B$1000,2,0))</f>
        <v>0</v>
      </c>
      <c r="C102" s="78"/>
      <c r="D102" s="74"/>
      <c r="E102" s="75"/>
      <c r="F102" s="75"/>
      <c r="G102" s="60"/>
      <c r="H102" s="49"/>
      <c r="I102" s="49"/>
      <c r="J102" s="79">
        <f t="shared" si="5"/>
      </c>
      <c r="K102" s="77">
        <f>SUMPRODUCT((G102=Статьи!$A$2:$A$358)*(H102=Статьи!$B$2:$B$358)*(I102=Статьи!$C$2:$C$358)*(Статьи!$D$2:$D$358))</f>
        <v>0</v>
      </c>
      <c r="L102" s="34"/>
      <c r="M102" s="34"/>
      <c r="N102" s="34"/>
      <c r="O102" s="34"/>
      <c r="P102" s="34"/>
      <c r="Q102" s="34"/>
    </row>
    <row r="103" spans="1:17" s="35" customFormat="1" ht="15.75" outlineLevel="1">
      <c r="A103" s="76">
        <f t="shared" si="6"/>
        <v>40494</v>
      </c>
      <c r="B103" s="85">
        <f>IF(ISNA(VLOOKUP(C103,Договора!$A$3:$B$1000,2,0)),0,VLOOKUP(C103,Договора!$A$3:$B$1000,2,0))</f>
        <v>0</v>
      </c>
      <c r="C103" s="78"/>
      <c r="D103" s="74"/>
      <c r="E103" s="75"/>
      <c r="F103" s="75"/>
      <c r="G103" s="60"/>
      <c r="H103" s="49"/>
      <c r="I103" s="49"/>
      <c r="J103" s="79">
        <f t="shared" si="5"/>
      </c>
      <c r="K103" s="77">
        <f>SUMPRODUCT((G103=Статьи!$A$2:$A$358)*(H103=Статьи!$B$2:$B$358)*(I103=Статьи!$C$2:$C$358)*(Статьи!$D$2:$D$358))</f>
        <v>0</v>
      </c>
      <c r="L103" s="34"/>
      <c r="M103" s="34"/>
      <c r="N103" s="34"/>
      <c r="O103" s="34"/>
      <c r="P103" s="34"/>
      <c r="Q103" s="34"/>
    </row>
    <row r="104" spans="1:17" s="35" customFormat="1" ht="15.75" outlineLevel="1">
      <c r="A104" s="76">
        <f t="shared" si="6"/>
        <v>40494</v>
      </c>
      <c r="B104" s="85">
        <f>IF(ISNA(VLOOKUP(C104,Договора!$A$3:$B$1000,2,0)),0,VLOOKUP(C104,Договора!$A$3:$B$1000,2,0))</f>
        <v>0</v>
      </c>
      <c r="C104" s="78"/>
      <c r="D104" s="74"/>
      <c r="E104" s="75"/>
      <c r="F104" s="75"/>
      <c r="G104" s="60"/>
      <c r="H104" s="49"/>
      <c r="I104" s="49"/>
      <c r="J104" s="79">
        <f t="shared" si="5"/>
      </c>
      <c r="K104" s="77">
        <f>SUMPRODUCT((G104=Статьи!$A$2:$A$358)*(H104=Статьи!$B$2:$B$358)*(I104=Статьи!$C$2:$C$358)*(Статьи!$D$2:$D$358))</f>
        <v>0</v>
      </c>
      <c r="L104" s="34"/>
      <c r="M104" s="34"/>
      <c r="N104" s="34"/>
      <c r="O104" s="34"/>
      <c r="P104" s="34"/>
      <c r="Q104" s="34"/>
    </row>
    <row r="105" spans="1:17" s="35" customFormat="1" ht="15.75" outlineLevel="1">
      <c r="A105" s="76">
        <f t="shared" si="6"/>
        <v>40494</v>
      </c>
      <c r="B105" s="85">
        <f>IF(ISNA(VLOOKUP(C105,Договора!$A$3:$B$1000,2,0)),0,VLOOKUP(C105,Договора!$A$3:$B$1000,2,0))</f>
        <v>0</v>
      </c>
      <c r="C105" s="78"/>
      <c r="D105" s="74"/>
      <c r="E105" s="75"/>
      <c r="F105" s="75"/>
      <c r="G105" s="60"/>
      <c r="H105" s="49"/>
      <c r="I105" s="49"/>
      <c r="J105" s="79">
        <f t="shared" si="5"/>
      </c>
      <c r="K105" s="77">
        <f>SUMPRODUCT((G105=Статьи!$A$2:$A$358)*(H105=Статьи!$B$2:$B$358)*(I105=Статьи!$C$2:$C$358)*(Статьи!$D$2:$D$358))</f>
        <v>0</v>
      </c>
      <c r="L105" s="34"/>
      <c r="M105" s="34"/>
      <c r="N105" s="34"/>
      <c r="O105" s="34"/>
      <c r="P105" s="34"/>
      <c r="Q105" s="34"/>
    </row>
    <row r="106" spans="1:17" s="35" customFormat="1" ht="15.75" outlineLevel="1">
      <c r="A106" s="76">
        <f t="shared" si="6"/>
        <v>40494</v>
      </c>
      <c r="B106" s="85">
        <f>IF(ISNA(VLOOKUP(C106,Договора!$A$3:$B$1000,2,0)),0,VLOOKUP(C106,Договора!$A$3:$B$1000,2,0))</f>
        <v>0</v>
      </c>
      <c r="C106" s="78"/>
      <c r="D106" s="74"/>
      <c r="E106" s="75"/>
      <c r="F106" s="75"/>
      <c r="G106" s="60"/>
      <c r="H106" s="49"/>
      <c r="I106" s="49"/>
      <c r="J106" s="79">
        <f t="shared" si="5"/>
      </c>
      <c r="K106" s="77">
        <f>SUMPRODUCT((G106=Статьи!$A$2:$A$358)*(H106=Статьи!$B$2:$B$358)*(I106=Статьи!$C$2:$C$358)*(Статьи!$D$2:$D$358))</f>
        <v>0</v>
      </c>
      <c r="L106" s="34"/>
      <c r="M106" s="34"/>
      <c r="N106" s="34"/>
      <c r="O106" s="34"/>
      <c r="P106" s="34"/>
      <c r="Q106" s="34"/>
    </row>
    <row r="107" spans="1:17" s="35" customFormat="1" ht="15.75" outlineLevel="1">
      <c r="A107" s="76">
        <f t="shared" si="6"/>
        <v>40494</v>
      </c>
      <c r="B107" s="85">
        <f>IF(ISNA(VLOOKUP(C107,Договора!$A$3:$B$1000,2,0)),0,VLOOKUP(C107,Договора!$A$3:$B$1000,2,0))</f>
        <v>0</v>
      </c>
      <c r="C107" s="78"/>
      <c r="D107" s="74"/>
      <c r="E107" s="75"/>
      <c r="F107" s="75"/>
      <c r="G107" s="60"/>
      <c r="H107" s="49"/>
      <c r="I107" s="49"/>
      <c r="J107" s="79">
        <f t="shared" si="5"/>
      </c>
      <c r="K107" s="77">
        <f>SUMPRODUCT((G107=Статьи!$A$2:$A$358)*(H107=Статьи!$B$2:$B$358)*(I107=Статьи!$C$2:$C$358)*(Статьи!$D$2:$D$358))</f>
        <v>0</v>
      </c>
      <c r="L107" s="34"/>
      <c r="M107" s="34"/>
      <c r="N107" s="34"/>
      <c r="O107" s="34"/>
      <c r="P107" s="34"/>
      <c r="Q107" s="34"/>
    </row>
    <row r="108" spans="1:17" s="37" customFormat="1" ht="15.75" collapsed="1">
      <c r="A108" s="50" t="s">
        <v>141</v>
      </c>
      <c r="B108" s="51">
        <f>A89</f>
        <v>40494</v>
      </c>
      <c r="C108" s="51"/>
      <c r="D108" s="52"/>
      <c r="E108" s="54">
        <f>SUM(E89:E107)+0.0000001</f>
        <v>1E-07</v>
      </c>
      <c r="F108" s="54">
        <f>SUM(F89:F107)+0.0000001</f>
        <v>1E-07</v>
      </c>
      <c r="G108" s="61"/>
      <c r="H108" s="52"/>
      <c r="I108" s="53"/>
      <c r="J108" s="81" t="str">
        <f t="shared" si="5"/>
        <v>+</v>
      </c>
      <c r="K108" s="83">
        <v>0</v>
      </c>
      <c r="L108" s="36"/>
      <c r="M108" s="36"/>
      <c r="N108" s="36"/>
      <c r="O108" s="36"/>
      <c r="P108" s="36"/>
      <c r="Q108" s="36"/>
    </row>
    <row r="109" spans="1:17" s="37" customFormat="1" ht="15.75">
      <c r="A109" s="38" t="s">
        <v>142</v>
      </c>
      <c r="B109" s="39"/>
      <c r="C109" s="39"/>
      <c r="D109" s="39"/>
      <c r="E109" s="27">
        <f>SUM(E108,E88,E67,E46,E25)</f>
        <v>1000060.0000005</v>
      </c>
      <c r="F109" s="27">
        <f>SUM(F108,F88,F67,F46,F25)</f>
        <v>1000110.0000005</v>
      </c>
      <c r="G109" s="62"/>
      <c r="H109" s="39"/>
      <c r="I109" s="40"/>
      <c r="J109" s="82" t="str">
        <f t="shared" si="5"/>
        <v>+</v>
      </c>
      <c r="K109" s="84">
        <v>0</v>
      </c>
      <c r="L109" s="36"/>
      <c r="M109" s="36"/>
      <c r="N109" s="36"/>
      <c r="O109" s="36"/>
      <c r="P109" s="36"/>
      <c r="Q109" s="36"/>
    </row>
    <row r="110" spans="1:17" s="44" customFormat="1" ht="15.75">
      <c r="A110" s="41"/>
      <c r="B110" s="42"/>
      <c r="C110" s="42"/>
      <c r="D110" s="42"/>
      <c r="E110" s="43"/>
      <c r="F110" s="43"/>
      <c r="G110" s="59"/>
      <c r="H110" s="42"/>
      <c r="I110" s="42"/>
      <c r="J110" s="80"/>
      <c r="K110" s="42"/>
      <c r="L110" s="45"/>
      <c r="M110" s="45"/>
      <c r="N110" s="45"/>
      <c r="O110" s="45"/>
      <c r="P110" s="45"/>
      <c r="Q110" s="45"/>
    </row>
  </sheetData>
  <sheetProtection formatRows="0" autoFilter="0"/>
  <protectedRanges>
    <protectedRange password="CE28" sqref="C88 C25 C46 H4 C67 H108:I109 F31:F45 F89:F107 F27:F28 F68:F69 F71:F87 F47:F50 E109:F109 F52:F66 A1:A109 D1 C2 D3:E4 C108:D109 F3 H3:I3 B3:C3 B5:B109" name="Диапазон1"/>
    <protectedRange password="CE28" sqref="D89:D95" name="Диапазон1_15_1"/>
    <protectedRange password="CE28" sqref="D47:D48" name="Диапазон1_13_1"/>
    <protectedRange password="CE28" sqref="D7:D24" name="Диапазон1_6_1"/>
    <protectedRange password="CE28" sqref="E89:E95" name="Диапазон1_20_1"/>
    <protectedRange password="CE28" sqref="E27:E28" name="Диапазон1_17_1"/>
    <protectedRange password="CE28" sqref="E31:E45 E25:F25 E46:F46 E96:E107 E52:E66 E67:F67 F29:F30 E88:F88 E49:E50 E71:E87 E108:F108" name="Диапазон1_2"/>
    <protectedRange password="CE28" sqref="H46 H67 H88 H25" name="Диапазон1_3"/>
    <protectedRange password="CE28" sqref="I88 I25 I46 I67" name="Диапазон1_3_2"/>
    <protectedRange password="CE28" sqref="F5:F24" name="Диапазон1_9"/>
    <protectedRange password="CE28" sqref="C5:C24 C26:C45 C47:C66 C68:C87 C89:C107" name="Диапазон1_6_6"/>
    <protectedRange password="CE28" sqref="D5" name="Диапазон1_1_3"/>
    <protectedRange password="CE28" sqref="E5:E24" name="Диапазон1_2_3"/>
    <protectedRange password="CE28" sqref="H89:H107 H26:H45 H47:H66 H68:H87 H5:H24" name="Диапазон1_16_2_6"/>
    <protectedRange password="CE28" sqref="I5:I24 I26:I45 I47:I66 I68:I87 I89:I107" name="Диапазон1_16_2_1_5"/>
    <protectedRange password="CE28" sqref="D6" name="Диапазон1_14_1_3"/>
    <protectedRange password="CE28" sqref="F26" name="Диапазон1_8"/>
    <protectedRange password="CE28" sqref="D26" name="Диапазон1_13_1_3"/>
    <protectedRange password="CE28" sqref="E26" name="Диапазон1_18_1_3"/>
  </protectedRanges>
  <autoFilter ref="A4:Q109"/>
  <dataValidations count="5">
    <dataValidation type="list" allowBlank="1" showInputMessage="1" showErrorMessage="1" sqref="G68:G87 G89:G107 G26:G45 G47:G66 G5:G24">
      <formula1>IF(H68="",БюджетList,G68)</formula1>
    </dataValidation>
    <dataValidation type="list" allowBlank="1" showInputMessage="1" showErrorMessage="1" sqref="H89:H107 H26:H45 H47:H66 H68:H87 H5:H24">
      <formula1>IF(I89="",OFFSET(БюджетStart,MATCH(G89,БюджетColumn,0)-1,1,COUNTIF(БюджетColumn,G89),1),H89)</formula1>
    </dataValidation>
    <dataValidation type="list" showInputMessage="1" showErrorMessage="1" sqref="I5:I24 I26:I45 I47:I66 I68:I87 I89:I107">
      <formula1>OFFSET(СтатьяStart,MATCH(G5,БюджетColumn,0)-1+MATCH(H5,OFFSET(БюджетStart,MATCH(G5,БюджетColumn,0)-1,1,COUNTIF(БюджетColumn,G5),1),0)-1,1,COUNTIF(OFFSET(БюджетStart,MATCH(G5,БюджетColumn,0)-1,1,COUNTIF(БюджетColumn,G5),1),H5),1)</formula1>
    </dataValidation>
    <dataValidation showInputMessage="1" showErrorMessage="1" sqref="I108 I88 I67 I46 I25"/>
    <dataValidation type="list" allowBlank="1" showInputMessage="1" showErrorMessage="1" sqref="C5:C24 C89:C107 C68:C87 C47:C66 C26:C45">
      <formula1>INDIRECT("Договора!$A$3:$A$500")</formula1>
    </dataValidation>
  </dataValidations>
  <printOptions/>
  <pageMargins left="0.51" right="0.2" top="0.37" bottom="0.33" header="0.26" footer="0.17"/>
  <pageSetup fitToHeight="1" fitToWidth="1" horizontalDpi="600" verticalDpi="600" orientation="landscape" paperSize="9" scale="28" r:id="rId4"/>
  <ignoredErrors>
    <ignoredError sqref="A89:A107 A68:A87 A47:A66 A26:A45 A5:A24" unlockedFormula="1"/>
    <ignoredError sqref="B25 B46 B67 B8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65"/>
  <sheetViews>
    <sheetView workbookViewId="0" topLeftCell="A24">
      <selection activeCell="C1" sqref="C1:C16384"/>
    </sheetView>
  </sheetViews>
  <sheetFormatPr defaultColWidth="9.00390625" defaultRowHeight="12.75"/>
  <cols>
    <col min="1" max="1" width="27.00390625" style="14" customWidth="1"/>
    <col min="2" max="3" width="45.25390625" style="15" bestFit="1" customWidth="1"/>
    <col min="4" max="4" width="5.875" style="14" bestFit="1" customWidth="1"/>
    <col min="5" max="5" width="9.125" style="15" customWidth="1"/>
    <col min="6" max="6" width="42.375" style="15" customWidth="1"/>
    <col min="7" max="7" width="9.125" style="15" customWidth="1"/>
    <col min="8" max="8" width="20.00390625" style="15" customWidth="1"/>
    <col min="9" max="9" width="44.875" style="15" bestFit="1" customWidth="1"/>
    <col min="10" max="16384" width="9.125" style="15" customWidth="1"/>
  </cols>
  <sheetData>
    <row r="1" spans="1:9" s="1" customFormat="1" ht="12.75">
      <c r="A1" s="5" t="s">
        <v>132</v>
      </c>
      <c r="B1" s="5" t="s">
        <v>146</v>
      </c>
      <c r="C1" s="5" t="s">
        <v>147</v>
      </c>
      <c r="D1" s="5" t="s">
        <v>0</v>
      </c>
      <c r="F1" s="5" t="s">
        <v>132</v>
      </c>
      <c r="H1" s="5" t="s">
        <v>132</v>
      </c>
      <c r="I1" s="5" t="s">
        <v>146</v>
      </c>
    </row>
    <row r="2" spans="1:9" s="4" customFormat="1" ht="11.25">
      <c r="A2" s="6" t="s">
        <v>1</v>
      </c>
      <c r="B2" s="7" t="s">
        <v>2</v>
      </c>
      <c r="C2" s="7"/>
      <c r="D2" s="6">
        <v>101</v>
      </c>
      <c r="F2" s="17" t="s">
        <v>1</v>
      </c>
      <c r="H2" s="6" t="s">
        <v>1</v>
      </c>
      <c r="I2" s="7" t="s">
        <v>2</v>
      </c>
    </row>
    <row r="3" spans="1:9" s="4" customFormat="1" ht="11.25">
      <c r="A3" s="6" t="s">
        <v>1</v>
      </c>
      <c r="B3" s="7" t="s">
        <v>165</v>
      </c>
      <c r="C3" s="7"/>
      <c r="D3" s="6">
        <v>102</v>
      </c>
      <c r="F3" s="17" t="s">
        <v>27</v>
      </c>
      <c r="H3" s="6" t="s">
        <v>1</v>
      </c>
      <c r="I3" s="7" t="s">
        <v>165</v>
      </c>
    </row>
    <row r="4" spans="1:9" s="4" customFormat="1" ht="11.25">
      <c r="A4" s="6" t="s">
        <v>1</v>
      </c>
      <c r="B4" s="7" t="s">
        <v>3</v>
      </c>
      <c r="C4" s="7"/>
      <c r="D4" s="6">
        <v>103</v>
      </c>
      <c r="F4" s="17" t="s">
        <v>53</v>
      </c>
      <c r="H4" s="6" t="s">
        <v>1</v>
      </c>
      <c r="I4" s="7" t="s">
        <v>3</v>
      </c>
    </row>
    <row r="5" spans="1:9" s="4" customFormat="1" ht="11.25">
      <c r="A5" s="6" t="s">
        <v>1</v>
      </c>
      <c r="B5" s="7" t="s">
        <v>4</v>
      </c>
      <c r="C5" s="7"/>
      <c r="D5" s="6">
        <v>104</v>
      </c>
      <c r="F5" s="17" t="s">
        <v>58</v>
      </c>
      <c r="H5" s="6" t="s">
        <v>1</v>
      </c>
      <c r="I5" s="7" t="s">
        <v>4</v>
      </c>
    </row>
    <row r="6" spans="1:9" s="4" customFormat="1" ht="11.25">
      <c r="A6" s="6" t="s">
        <v>1</v>
      </c>
      <c r="B6" s="7" t="s">
        <v>166</v>
      </c>
      <c r="C6" s="7"/>
      <c r="D6" s="6">
        <v>105</v>
      </c>
      <c r="F6" s="17" t="s">
        <v>61</v>
      </c>
      <c r="H6" s="6" t="s">
        <v>1</v>
      </c>
      <c r="I6" s="7" t="s">
        <v>166</v>
      </c>
    </row>
    <row r="7" spans="1:9" s="4" customFormat="1" ht="11.25">
      <c r="A7" s="2" t="s">
        <v>1</v>
      </c>
      <c r="B7" s="3" t="s">
        <v>6</v>
      </c>
      <c r="C7" s="3" t="s">
        <v>7</v>
      </c>
      <c r="D7" s="2">
        <v>1091</v>
      </c>
      <c r="F7" s="17" t="s">
        <v>130</v>
      </c>
      <c r="H7" s="2" t="s">
        <v>1</v>
      </c>
      <c r="I7" s="3" t="s">
        <v>6</v>
      </c>
    </row>
    <row r="8" spans="1:9" s="4" customFormat="1" ht="11.25">
      <c r="A8" s="2" t="s">
        <v>1</v>
      </c>
      <c r="B8" s="3" t="s">
        <v>6</v>
      </c>
      <c r="C8" s="3" t="s">
        <v>8</v>
      </c>
      <c r="D8" s="2">
        <v>1092</v>
      </c>
      <c r="F8" s="17" t="s">
        <v>69</v>
      </c>
      <c r="H8" s="2" t="s">
        <v>1</v>
      </c>
      <c r="I8" s="3" t="s">
        <v>11</v>
      </c>
    </row>
    <row r="9" spans="1:9" s="4" customFormat="1" ht="11.25">
      <c r="A9" s="2" t="s">
        <v>1</v>
      </c>
      <c r="B9" s="3" t="s">
        <v>6</v>
      </c>
      <c r="C9" s="3" t="s">
        <v>9</v>
      </c>
      <c r="D9" s="2">
        <v>1093</v>
      </c>
      <c r="F9" s="17" t="s">
        <v>131</v>
      </c>
      <c r="H9" s="2" t="s">
        <v>1</v>
      </c>
      <c r="I9" s="3" t="s">
        <v>15</v>
      </c>
    </row>
    <row r="10" spans="1:9" s="4" customFormat="1" ht="11.25">
      <c r="A10" s="2" t="s">
        <v>1</v>
      </c>
      <c r="B10" s="3" t="s">
        <v>6</v>
      </c>
      <c r="C10" s="3" t="s">
        <v>10</v>
      </c>
      <c r="D10" s="2">
        <v>1094</v>
      </c>
      <c r="F10" s="17" t="s">
        <v>87</v>
      </c>
      <c r="H10" s="2" t="s">
        <v>1</v>
      </c>
      <c r="I10" s="3" t="s">
        <v>149</v>
      </c>
    </row>
    <row r="11" spans="1:9" s="4" customFormat="1" ht="11.25">
      <c r="A11" s="2" t="s">
        <v>1</v>
      </c>
      <c r="B11" s="3" t="s">
        <v>11</v>
      </c>
      <c r="C11" s="3" t="s">
        <v>12</v>
      </c>
      <c r="D11" s="2">
        <v>1111</v>
      </c>
      <c r="F11" s="17" t="s">
        <v>151</v>
      </c>
      <c r="H11" s="6" t="s">
        <v>27</v>
      </c>
      <c r="I11" s="7" t="s">
        <v>28</v>
      </c>
    </row>
    <row r="12" spans="1:9" s="4" customFormat="1" ht="11.25">
      <c r="A12" s="2" t="s">
        <v>1</v>
      </c>
      <c r="B12" s="3" t="s">
        <v>11</v>
      </c>
      <c r="C12" s="3" t="s">
        <v>13</v>
      </c>
      <c r="D12" s="2">
        <v>1112</v>
      </c>
      <c r="F12" s="17" t="s">
        <v>97</v>
      </c>
      <c r="H12" s="6" t="s">
        <v>27</v>
      </c>
      <c r="I12" s="7" t="s">
        <v>5</v>
      </c>
    </row>
    <row r="13" spans="1:9" s="4" customFormat="1" ht="11.25">
      <c r="A13" s="2" t="s">
        <v>1</v>
      </c>
      <c r="B13" s="3" t="s">
        <v>11</v>
      </c>
      <c r="C13" s="3" t="s">
        <v>10</v>
      </c>
      <c r="D13" s="2">
        <v>1113</v>
      </c>
      <c r="F13" s="17" t="s">
        <v>102</v>
      </c>
      <c r="H13" s="2" t="s">
        <v>27</v>
      </c>
      <c r="I13" s="3" t="s">
        <v>29</v>
      </c>
    </row>
    <row r="14" spans="1:9" s="4" customFormat="1" ht="11.25">
      <c r="A14" s="2" t="s">
        <v>1</v>
      </c>
      <c r="B14" s="3" t="s">
        <v>15</v>
      </c>
      <c r="C14" s="3" t="s">
        <v>16</v>
      </c>
      <c r="D14" s="2">
        <v>1131</v>
      </c>
      <c r="F14" s="17" t="s">
        <v>150</v>
      </c>
      <c r="H14" s="2" t="s">
        <v>27</v>
      </c>
      <c r="I14" s="3" t="s">
        <v>11</v>
      </c>
    </row>
    <row r="15" spans="1:9" s="4" customFormat="1" ht="11.25">
      <c r="A15" s="2" t="s">
        <v>1</v>
      </c>
      <c r="B15" s="3" t="s">
        <v>15</v>
      </c>
      <c r="C15" s="3" t="s">
        <v>17</v>
      </c>
      <c r="D15" s="2">
        <v>1132</v>
      </c>
      <c r="F15" s="17" t="s">
        <v>148</v>
      </c>
      <c r="H15" s="2" t="s">
        <v>27</v>
      </c>
      <c r="I15" s="3" t="s">
        <v>37</v>
      </c>
    </row>
    <row r="16" spans="1:9" s="4" customFormat="1" ht="11.25">
      <c r="A16" s="2" t="s">
        <v>1</v>
      </c>
      <c r="B16" s="3" t="s">
        <v>15</v>
      </c>
      <c r="C16" s="3" t="s">
        <v>18</v>
      </c>
      <c r="D16" s="2">
        <v>1133</v>
      </c>
      <c r="F16" s="17" t="s">
        <v>109</v>
      </c>
      <c r="H16" s="2" t="s">
        <v>27</v>
      </c>
      <c r="I16" s="3" t="s">
        <v>40</v>
      </c>
    </row>
    <row r="17" spans="1:9" s="4" customFormat="1" ht="11.25">
      <c r="A17" s="2" t="s">
        <v>1</v>
      </c>
      <c r="B17" s="3" t="s">
        <v>15</v>
      </c>
      <c r="C17" s="3" t="s">
        <v>19</v>
      </c>
      <c r="D17" s="2">
        <v>1134</v>
      </c>
      <c r="F17" s="17" t="s">
        <v>113</v>
      </c>
      <c r="H17" s="2" t="s">
        <v>27</v>
      </c>
      <c r="I17" s="3" t="s">
        <v>15</v>
      </c>
    </row>
    <row r="18" spans="1:9" s="4" customFormat="1" ht="11.25">
      <c r="A18" s="2" t="s">
        <v>1</v>
      </c>
      <c r="B18" s="3" t="s">
        <v>15</v>
      </c>
      <c r="C18" s="3" t="s">
        <v>20</v>
      </c>
      <c r="D18" s="2">
        <v>1135</v>
      </c>
      <c r="F18" s="17" t="s">
        <v>120</v>
      </c>
      <c r="H18" s="2" t="s">
        <v>27</v>
      </c>
      <c r="I18" s="3" t="s">
        <v>44</v>
      </c>
    </row>
    <row r="19" spans="1:9" s="4" customFormat="1" ht="11.25">
      <c r="A19" s="2" t="s">
        <v>1</v>
      </c>
      <c r="B19" s="3" t="s">
        <v>15</v>
      </c>
      <c r="C19" s="3" t="s">
        <v>21</v>
      </c>
      <c r="D19" s="2">
        <v>1136</v>
      </c>
      <c r="H19" s="6" t="s">
        <v>27</v>
      </c>
      <c r="I19" s="7" t="s">
        <v>51</v>
      </c>
    </row>
    <row r="20" spans="1:9" s="4" customFormat="1" ht="11.25">
      <c r="A20" s="2" t="s">
        <v>1</v>
      </c>
      <c r="B20" s="3" t="s">
        <v>15</v>
      </c>
      <c r="C20" s="3" t="s">
        <v>10</v>
      </c>
      <c r="D20" s="2">
        <v>1137</v>
      </c>
      <c r="H20" s="6" t="s">
        <v>27</v>
      </c>
      <c r="I20" s="7" t="s">
        <v>52</v>
      </c>
    </row>
    <row r="21" spans="1:9" s="4" customFormat="1" ht="11.25">
      <c r="A21" s="2" t="s">
        <v>1</v>
      </c>
      <c r="B21" s="3" t="s">
        <v>149</v>
      </c>
      <c r="C21" s="3" t="s">
        <v>57</v>
      </c>
      <c r="D21" s="2">
        <v>1184</v>
      </c>
      <c r="H21" s="8" t="s">
        <v>53</v>
      </c>
      <c r="I21" s="9" t="s">
        <v>29</v>
      </c>
    </row>
    <row r="22" spans="1:9" s="4" customFormat="1" ht="11.25">
      <c r="A22" s="6" t="s">
        <v>27</v>
      </c>
      <c r="B22" s="7" t="s">
        <v>28</v>
      </c>
      <c r="C22" s="7"/>
      <c r="D22" s="6">
        <v>2011</v>
      </c>
      <c r="H22" s="2" t="s">
        <v>53</v>
      </c>
      <c r="I22" s="3" t="s">
        <v>54</v>
      </c>
    </row>
    <row r="23" spans="1:9" s="4" customFormat="1" ht="11.25">
      <c r="A23" s="6" t="s">
        <v>27</v>
      </c>
      <c r="B23" s="7" t="s">
        <v>5</v>
      </c>
      <c r="C23" s="7"/>
      <c r="D23" s="6">
        <v>2012</v>
      </c>
      <c r="H23" s="2" t="s">
        <v>53</v>
      </c>
      <c r="I23" s="3" t="s">
        <v>37</v>
      </c>
    </row>
    <row r="24" spans="1:9" s="4" customFormat="1" ht="11.25">
      <c r="A24" s="2" t="s">
        <v>27</v>
      </c>
      <c r="B24" s="3" t="s">
        <v>29</v>
      </c>
      <c r="C24" s="3" t="s">
        <v>30</v>
      </c>
      <c r="D24" s="2">
        <v>20131</v>
      </c>
      <c r="H24" s="2" t="s">
        <v>53</v>
      </c>
      <c r="I24" s="3" t="s">
        <v>40</v>
      </c>
    </row>
    <row r="25" spans="1:9" s="4" customFormat="1" ht="11.25">
      <c r="A25" s="2" t="s">
        <v>27</v>
      </c>
      <c r="B25" s="3" t="s">
        <v>29</v>
      </c>
      <c r="C25" s="3" t="s">
        <v>7</v>
      </c>
      <c r="D25" s="2">
        <v>20132</v>
      </c>
      <c r="H25" s="2" t="s">
        <v>53</v>
      </c>
      <c r="I25" s="3" t="s">
        <v>44</v>
      </c>
    </row>
    <row r="26" spans="1:9" s="4" customFormat="1" ht="11.25">
      <c r="A26" s="2" t="s">
        <v>27</v>
      </c>
      <c r="B26" s="3" t="s">
        <v>29</v>
      </c>
      <c r="C26" s="3" t="s">
        <v>31</v>
      </c>
      <c r="D26" s="2">
        <v>20133</v>
      </c>
      <c r="H26" s="2" t="s">
        <v>53</v>
      </c>
      <c r="I26" s="3" t="s">
        <v>15</v>
      </c>
    </row>
    <row r="27" spans="1:9" s="4" customFormat="1" ht="11.25">
      <c r="A27" s="2" t="s">
        <v>27</v>
      </c>
      <c r="B27" s="3" t="s">
        <v>29</v>
      </c>
      <c r="C27" s="3" t="s">
        <v>32</v>
      </c>
      <c r="D27" s="2">
        <v>20134</v>
      </c>
      <c r="H27" s="6" t="s">
        <v>53</v>
      </c>
      <c r="I27" s="7" t="s">
        <v>52</v>
      </c>
    </row>
    <row r="28" spans="1:9" s="4" customFormat="1" ht="11.25">
      <c r="A28" s="2" t="s">
        <v>27</v>
      </c>
      <c r="B28" s="3" t="s">
        <v>29</v>
      </c>
      <c r="C28" s="3" t="s">
        <v>33</v>
      </c>
      <c r="D28" s="2">
        <v>20135</v>
      </c>
      <c r="H28" s="6" t="s">
        <v>53</v>
      </c>
      <c r="I28" s="7" t="s">
        <v>57</v>
      </c>
    </row>
    <row r="29" spans="1:9" s="4" customFormat="1" ht="11.25">
      <c r="A29" s="2" t="s">
        <v>27</v>
      </c>
      <c r="B29" s="3" t="s">
        <v>29</v>
      </c>
      <c r="C29" s="3" t="s">
        <v>34</v>
      </c>
      <c r="D29" s="2">
        <v>20136</v>
      </c>
      <c r="H29" s="6" t="s">
        <v>58</v>
      </c>
      <c r="I29" s="7" t="s">
        <v>28</v>
      </c>
    </row>
    <row r="30" spans="1:9" s="4" customFormat="1" ht="11.25">
      <c r="A30" s="2" t="s">
        <v>27</v>
      </c>
      <c r="B30" s="3" t="s">
        <v>29</v>
      </c>
      <c r="C30" s="3" t="s">
        <v>35</v>
      </c>
      <c r="D30" s="2">
        <v>20137</v>
      </c>
      <c r="H30" s="6" t="s">
        <v>58</v>
      </c>
      <c r="I30" s="7" t="s">
        <v>5</v>
      </c>
    </row>
    <row r="31" spans="1:9" s="4" customFormat="1" ht="11.25">
      <c r="A31" s="2" t="s">
        <v>27</v>
      </c>
      <c r="B31" s="3" t="s">
        <v>29</v>
      </c>
      <c r="C31" s="3" t="s">
        <v>36</v>
      </c>
      <c r="D31" s="2">
        <v>20138</v>
      </c>
      <c r="H31" s="2" t="s">
        <v>58</v>
      </c>
      <c r="I31" s="3" t="s">
        <v>29</v>
      </c>
    </row>
    <row r="32" spans="1:9" s="4" customFormat="1" ht="11.25">
      <c r="A32" s="2" t="s">
        <v>27</v>
      </c>
      <c r="B32" s="3" t="s">
        <v>29</v>
      </c>
      <c r="C32" s="3" t="s">
        <v>10</v>
      </c>
      <c r="D32" s="2">
        <v>20139</v>
      </c>
      <c r="H32" s="2" t="s">
        <v>58</v>
      </c>
      <c r="I32" s="3" t="s">
        <v>54</v>
      </c>
    </row>
    <row r="33" spans="1:9" s="4" customFormat="1" ht="11.25">
      <c r="A33" s="2" t="s">
        <v>27</v>
      </c>
      <c r="B33" s="3" t="s">
        <v>11</v>
      </c>
      <c r="C33" s="3" t="s">
        <v>13</v>
      </c>
      <c r="D33" s="2">
        <v>20141</v>
      </c>
      <c r="H33" s="2" t="s">
        <v>58</v>
      </c>
      <c r="I33" s="3" t="s">
        <v>37</v>
      </c>
    </row>
    <row r="34" spans="1:9" s="4" customFormat="1" ht="11.25">
      <c r="A34" s="2" t="s">
        <v>27</v>
      </c>
      <c r="B34" s="3" t="s">
        <v>11</v>
      </c>
      <c r="C34" s="3" t="s">
        <v>12</v>
      </c>
      <c r="D34" s="2">
        <v>20142</v>
      </c>
      <c r="H34" s="2" t="s">
        <v>58</v>
      </c>
      <c r="I34" s="3" t="s">
        <v>40</v>
      </c>
    </row>
    <row r="35" spans="1:9" s="4" customFormat="1" ht="11.25">
      <c r="A35" s="2" t="s">
        <v>27</v>
      </c>
      <c r="B35" s="3" t="s">
        <v>11</v>
      </c>
      <c r="C35" s="3" t="s">
        <v>10</v>
      </c>
      <c r="D35" s="2">
        <v>20143</v>
      </c>
      <c r="H35" s="2" t="s">
        <v>58</v>
      </c>
      <c r="I35" s="3" t="s">
        <v>59</v>
      </c>
    </row>
    <row r="36" spans="1:9" s="4" customFormat="1" ht="11.25">
      <c r="A36" s="2" t="s">
        <v>27</v>
      </c>
      <c r="B36" s="3" t="s">
        <v>37</v>
      </c>
      <c r="C36" s="3" t="s">
        <v>38</v>
      </c>
      <c r="D36" s="2">
        <v>20151</v>
      </c>
      <c r="H36" s="2" t="s">
        <v>58</v>
      </c>
      <c r="I36" s="3" t="s">
        <v>15</v>
      </c>
    </row>
    <row r="37" spans="1:9" s="4" customFormat="1" ht="11.25">
      <c r="A37" s="2" t="s">
        <v>27</v>
      </c>
      <c r="B37" s="3" t="s">
        <v>37</v>
      </c>
      <c r="C37" s="3" t="s">
        <v>39</v>
      </c>
      <c r="D37" s="2">
        <v>20152</v>
      </c>
      <c r="H37" s="6" t="s">
        <v>58</v>
      </c>
      <c r="I37" s="7" t="s">
        <v>52</v>
      </c>
    </row>
    <row r="38" spans="1:9" s="4" customFormat="1" ht="11.25">
      <c r="A38" s="2" t="s">
        <v>27</v>
      </c>
      <c r="B38" s="3" t="s">
        <v>40</v>
      </c>
      <c r="C38" s="3" t="s">
        <v>41</v>
      </c>
      <c r="D38" s="2">
        <v>20161</v>
      </c>
      <c r="H38" s="2" t="s">
        <v>58</v>
      </c>
      <c r="I38" s="3" t="s">
        <v>57</v>
      </c>
    </row>
    <row r="39" spans="1:9" s="4" customFormat="1" ht="11.25">
      <c r="A39" s="2" t="s">
        <v>27</v>
      </c>
      <c r="B39" s="3" t="s">
        <v>40</v>
      </c>
      <c r="C39" s="3" t="s">
        <v>17</v>
      </c>
      <c r="D39" s="2">
        <v>20162</v>
      </c>
      <c r="H39" s="2" t="s">
        <v>61</v>
      </c>
      <c r="I39" s="3" t="s">
        <v>29</v>
      </c>
    </row>
    <row r="40" spans="1:9" s="4" customFormat="1" ht="11.25">
      <c r="A40" s="2" t="s">
        <v>27</v>
      </c>
      <c r="B40" s="3" t="s">
        <v>40</v>
      </c>
      <c r="C40" s="3" t="s">
        <v>42</v>
      </c>
      <c r="D40" s="2">
        <v>20163</v>
      </c>
      <c r="H40" s="2" t="s">
        <v>61</v>
      </c>
      <c r="I40" s="3" t="s">
        <v>44</v>
      </c>
    </row>
    <row r="41" spans="1:9" s="4" customFormat="1" ht="11.25">
      <c r="A41" s="2" t="s">
        <v>27</v>
      </c>
      <c r="B41" s="3" t="s">
        <v>40</v>
      </c>
      <c r="C41" s="3" t="s">
        <v>43</v>
      </c>
      <c r="D41" s="2">
        <v>20164</v>
      </c>
      <c r="H41" s="2" t="s">
        <v>61</v>
      </c>
      <c r="I41" s="3" t="s">
        <v>54</v>
      </c>
    </row>
    <row r="42" spans="1:9" s="4" customFormat="1" ht="11.25">
      <c r="A42" s="2" t="s">
        <v>27</v>
      </c>
      <c r="B42" s="3" t="s">
        <v>15</v>
      </c>
      <c r="C42" s="3" t="s">
        <v>16</v>
      </c>
      <c r="D42" s="2">
        <v>20181</v>
      </c>
      <c r="H42" s="6" t="s">
        <v>61</v>
      </c>
      <c r="I42" s="7" t="s">
        <v>5</v>
      </c>
    </row>
    <row r="43" spans="1:9" s="4" customFormat="1" ht="11.25">
      <c r="A43" s="2" t="s">
        <v>27</v>
      </c>
      <c r="B43" s="3" t="s">
        <v>15</v>
      </c>
      <c r="C43" s="3" t="s">
        <v>20</v>
      </c>
      <c r="D43" s="2">
        <v>20182</v>
      </c>
      <c r="H43" s="2" t="s">
        <v>61</v>
      </c>
      <c r="I43" s="3" t="s">
        <v>15</v>
      </c>
    </row>
    <row r="44" spans="1:9" s="4" customFormat="1" ht="11.25">
      <c r="A44" s="2" t="s">
        <v>27</v>
      </c>
      <c r="B44" s="3" t="s">
        <v>15</v>
      </c>
      <c r="C44" s="3" t="s">
        <v>17</v>
      </c>
      <c r="D44" s="2">
        <v>20183</v>
      </c>
      <c r="H44" s="6" t="s">
        <v>61</v>
      </c>
      <c r="I44" s="7" t="s">
        <v>52</v>
      </c>
    </row>
    <row r="45" spans="1:9" s="4" customFormat="1" ht="11.25">
      <c r="A45" s="2" t="s">
        <v>27</v>
      </c>
      <c r="B45" s="3" t="s">
        <v>15</v>
      </c>
      <c r="C45" s="3" t="s">
        <v>21</v>
      </c>
      <c r="D45" s="2">
        <v>20184</v>
      </c>
      <c r="H45" s="2" t="s">
        <v>61</v>
      </c>
      <c r="I45" s="3" t="s">
        <v>62</v>
      </c>
    </row>
    <row r="46" spans="1:9" s="4" customFormat="1" ht="11.25">
      <c r="A46" s="2" t="s">
        <v>27</v>
      </c>
      <c r="B46" s="3" t="s">
        <v>15</v>
      </c>
      <c r="C46" s="3" t="s">
        <v>18</v>
      </c>
      <c r="D46" s="2">
        <v>20185</v>
      </c>
      <c r="H46" s="6" t="s">
        <v>130</v>
      </c>
      <c r="I46" s="7" t="s">
        <v>28</v>
      </c>
    </row>
    <row r="47" spans="1:9" s="4" customFormat="1" ht="11.25">
      <c r="A47" s="2" t="s">
        <v>27</v>
      </c>
      <c r="B47" s="3" t="s">
        <v>15</v>
      </c>
      <c r="C47" s="3" t="s">
        <v>10</v>
      </c>
      <c r="D47" s="2">
        <v>20186</v>
      </c>
      <c r="H47" s="6" t="s">
        <v>130</v>
      </c>
      <c r="I47" s="7" t="s">
        <v>66</v>
      </c>
    </row>
    <row r="48" spans="1:9" s="4" customFormat="1" ht="11.25">
      <c r="A48" s="2" t="s">
        <v>27</v>
      </c>
      <c r="B48" s="3" t="s">
        <v>44</v>
      </c>
      <c r="C48" s="3" t="s">
        <v>45</v>
      </c>
      <c r="D48" s="2">
        <v>20191</v>
      </c>
      <c r="H48" s="2" t="s">
        <v>130</v>
      </c>
      <c r="I48" s="3" t="s">
        <v>54</v>
      </c>
    </row>
    <row r="49" spans="1:9" s="4" customFormat="1" ht="11.25">
      <c r="A49" s="2" t="s">
        <v>27</v>
      </c>
      <c r="B49" s="3" t="s">
        <v>44</v>
      </c>
      <c r="C49" s="3" t="s">
        <v>46</v>
      </c>
      <c r="D49" s="2">
        <v>20192</v>
      </c>
      <c r="H49" s="6" t="s">
        <v>130</v>
      </c>
      <c r="I49" s="7" t="s">
        <v>67</v>
      </c>
    </row>
    <row r="50" spans="1:9" s="4" customFormat="1" ht="11.25">
      <c r="A50" s="2" t="s">
        <v>27</v>
      </c>
      <c r="B50" s="3" t="s">
        <v>44</v>
      </c>
      <c r="C50" s="3" t="s">
        <v>47</v>
      </c>
      <c r="D50" s="2">
        <v>20193</v>
      </c>
      <c r="H50" s="2" t="s">
        <v>130</v>
      </c>
      <c r="I50" s="3" t="s">
        <v>37</v>
      </c>
    </row>
    <row r="51" spans="1:9" s="4" customFormat="1" ht="11.25">
      <c r="A51" s="2" t="s">
        <v>27</v>
      </c>
      <c r="B51" s="3" t="s">
        <v>44</v>
      </c>
      <c r="C51" s="3" t="s">
        <v>48</v>
      </c>
      <c r="D51" s="2">
        <v>20194</v>
      </c>
      <c r="H51" s="2" t="s">
        <v>130</v>
      </c>
      <c r="I51" s="3" t="s">
        <v>29</v>
      </c>
    </row>
    <row r="52" spans="1:9" s="4" customFormat="1" ht="11.25">
      <c r="A52" s="2" t="s">
        <v>27</v>
      </c>
      <c r="B52" s="3" t="s">
        <v>44</v>
      </c>
      <c r="C52" s="3" t="s">
        <v>49</v>
      </c>
      <c r="D52" s="2">
        <v>20195</v>
      </c>
      <c r="H52" s="6" t="s">
        <v>130</v>
      </c>
      <c r="I52" s="7" t="s">
        <v>5</v>
      </c>
    </row>
    <row r="53" spans="1:9" s="4" customFormat="1" ht="11.25">
      <c r="A53" s="2" t="s">
        <v>27</v>
      </c>
      <c r="B53" s="3" t="s">
        <v>44</v>
      </c>
      <c r="C53" s="3" t="s">
        <v>50</v>
      </c>
      <c r="D53" s="2">
        <v>20196</v>
      </c>
      <c r="H53" s="6" t="s">
        <v>69</v>
      </c>
      <c r="I53" s="7" t="s">
        <v>70</v>
      </c>
    </row>
    <row r="54" spans="1:9" s="4" customFormat="1" ht="11.25">
      <c r="A54" s="6" t="s">
        <v>27</v>
      </c>
      <c r="B54" s="7" t="s">
        <v>51</v>
      </c>
      <c r="C54" s="7"/>
      <c r="D54" s="6">
        <v>2020</v>
      </c>
      <c r="H54" s="6" t="s">
        <v>69</v>
      </c>
      <c r="I54" s="7" t="s">
        <v>28</v>
      </c>
    </row>
    <row r="55" spans="1:9" s="4" customFormat="1" ht="11.25">
      <c r="A55" s="6" t="s">
        <v>27</v>
      </c>
      <c r="B55" s="7" t="s">
        <v>52</v>
      </c>
      <c r="C55" s="7"/>
      <c r="D55" s="6">
        <v>2017</v>
      </c>
      <c r="H55" s="2" t="s">
        <v>69</v>
      </c>
      <c r="I55" s="3" t="s">
        <v>29</v>
      </c>
    </row>
    <row r="56" spans="1:9" s="4" customFormat="1" ht="11.25">
      <c r="A56" s="8" t="s">
        <v>53</v>
      </c>
      <c r="B56" s="9" t="s">
        <v>29</v>
      </c>
      <c r="C56" s="9" t="s">
        <v>30</v>
      </c>
      <c r="D56" s="8">
        <v>20211</v>
      </c>
      <c r="H56" s="2" t="s">
        <v>69</v>
      </c>
      <c r="I56" s="3" t="s">
        <v>37</v>
      </c>
    </row>
    <row r="57" spans="1:9" s="4" customFormat="1" ht="11.25">
      <c r="A57" s="8" t="s">
        <v>53</v>
      </c>
      <c r="B57" s="9" t="s">
        <v>29</v>
      </c>
      <c r="C57" s="9" t="s">
        <v>7</v>
      </c>
      <c r="D57" s="8">
        <v>20212</v>
      </c>
      <c r="H57" s="2" t="s">
        <v>69</v>
      </c>
      <c r="I57" s="3" t="s">
        <v>44</v>
      </c>
    </row>
    <row r="58" spans="1:9" s="4" customFormat="1" ht="11.25">
      <c r="A58" s="2" t="s">
        <v>53</v>
      </c>
      <c r="B58" s="3" t="s">
        <v>29</v>
      </c>
      <c r="C58" s="3" t="s">
        <v>31</v>
      </c>
      <c r="D58" s="2">
        <v>20213</v>
      </c>
      <c r="H58" s="2" t="s">
        <v>69</v>
      </c>
      <c r="I58" s="3" t="s">
        <v>11</v>
      </c>
    </row>
    <row r="59" spans="1:9" s="4" customFormat="1" ht="11.25">
      <c r="A59" s="2" t="s">
        <v>53</v>
      </c>
      <c r="B59" s="3" t="s">
        <v>29</v>
      </c>
      <c r="C59" s="3" t="s">
        <v>32</v>
      </c>
      <c r="D59" s="2">
        <v>20214</v>
      </c>
      <c r="H59" s="2" t="s">
        <v>69</v>
      </c>
      <c r="I59" s="3" t="s">
        <v>15</v>
      </c>
    </row>
    <row r="60" spans="1:9" s="4" customFormat="1" ht="11.25">
      <c r="A60" s="2" t="s">
        <v>53</v>
      </c>
      <c r="B60" s="3" t="s">
        <v>29</v>
      </c>
      <c r="C60" s="3" t="s">
        <v>33</v>
      </c>
      <c r="D60" s="2">
        <v>20215</v>
      </c>
      <c r="H60" s="6" t="s">
        <v>69</v>
      </c>
      <c r="I60" s="7" t="s">
        <v>72</v>
      </c>
    </row>
    <row r="61" spans="1:9" s="4" customFormat="1" ht="11.25">
      <c r="A61" s="2" t="s">
        <v>53</v>
      </c>
      <c r="B61" s="3" t="s">
        <v>29</v>
      </c>
      <c r="C61" s="3" t="s">
        <v>34</v>
      </c>
      <c r="D61" s="2">
        <v>20216</v>
      </c>
      <c r="H61" s="6" t="s">
        <v>69</v>
      </c>
      <c r="I61" s="7" t="s">
        <v>73</v>
      </c>
    </row>
    <row r="62" spans="1:9" s="4" customFormat="1" ht="11.25">
      <c r="A62" s="2" t="s">
        <v>53</v>
      </c>
      <c r="B62" s="3" t="s">
        <v>29</v>
      </c>
      <c r="C62" s="3" t="s">
        <v>35</v>
      </c>
      <c r="D62" s="2">
        <v>20217</v>
      </c>
      <c r="H62" s="6" t="s">
        <v>69</v>
      </c>
      <c r="I62" s="7" t="s">
        <v>74</v>
      </c>
    </row>
    <row r="63" spans="1:9" s="4" customFormat="1" ht="11.25">
      <c r="A63" s="2" t="s">
        <v>53</v>
      </c>
      <c r="B63" s="3" t="s">
        <v>29</v>
      </c>
      <c r="C63" s="3" t="s">
        <v>36</v>
      </c>
      <c r="D63" s="2">
        <v>20218</v>
      </c>
      <c r="H63" s="6" t="s">
        <v>69</v>
      </c>
      <c r="I63" s="7" t="s">
        <v>75</v>
      </c>
    </row>
    <row r="64" spans="1:9" s="4" customFormat="1" ht="11.25">
      <c r="A64" s="2" t="s">
        <v>53</v>
      </c>
      <c r="B64" s="3" t="s">
        <v>29</v>
      </c>
      <c r="C64" s="3" t="s">
        <v>10</v>
      </c>
      <c r="D64" s="2">
        <v>20219</v>
      </c>
      <c r="H64" s="6" t="s">
        <v>69</v>
      </c>
      <c r="I64" s="7" t="s">
        <v>52</v>
      </c>
    </row>
    <row r="65" spans="1:9" s="4" customFormat="1" ht="11.25">
      <c r="A65" s="2" t="s">
        <v>53</v>
      </c>
      <c r="B65" s="3" t="s">
        <v>54</v>
      </c>
      <c r="C65" s="3" t="s">
        <v>13</v>
      </c>
      <c r="D65" s="2">
        <v>20221</v>
      </c>
      <c r="H65" s="6" t="s">
        <v>131</v>
      </c>
      <c r="I65" s="7" t="s">
        <v>66</v>
      </c>
    </row>
    <row r="66" spans="1:9" s="4" customFormat="1" ht="11.25">
      <c r="A66" s="2" t="s">
        <v>53</v>
      </c>
      <c r="B66" s="3" t="s">
        <v>54</v>
      </c>
      <c r="C66" s="3" t="s">
        <v>12</v>
      </c>
      <c r="D66" s="2">
        <v>20222</v>
      </c>
      <c r="H66" s="6" t="s">
        <v>131</v>
      </c>
      <c r="I66" s="7" t="s">
        <v>28</v>
      </c>
    </row>
    <row r="67" spans="1:9" s="4" customFormat="1" ht="11.25">
      <c r="A67" s="2" t="s">
        <v>53</v>
      </c>
      <c r="B67" s="3" t="s">
        <v>54</v>
      </c>
      <c r="C67" s="3" t="s">
        <v>10</v>
      </c>
      <c r="D67" s="2">
        <v>20223</v>
      </c>
      <c r="H67" s="2" t="s">
        <v>131</v>
      </c>
      <c r="I67" s="3" t="s">
        <v>6</v>
      </c>
    </row>
    <row r="68" spans="1:9" s="4" customFormat="1" ht="11.25">
      <c r="A68" s="2" t="s">
        <v>53</v>
      </c>
      <c r="B68" s="3" t="s">
        <v>37</v>
      </c>
      <c r="C68" s="3" t="s">
        <v>38</v>
      </c>
      <c r="D68" s="2">
        <v>20231</v>
      </c>
      <c r="H68" s="2" t="s">
        <v>131</v>
      </c>
      <c r="I68" s="3" t="s">
        <v>11</v>
      </c>
    </row>
    <row r="69" spans="1:9" s="4" customFormat="1" ht="11.25">
      <c r="A69" s="2" t="s">
        <v>53</v>
      </c>
      <c r="B69" s="3" t="s">
        <v>37</v>
      </c>
      <c r="C69" s="3" t="s">
        <v>39</v>
      </c>
      <c r="D69" s="2">
        <v>20232</v>
      </c>
      <c r="H69" s="6" t="s">
        <v>131</v>
      </c>
      <c r="I69" s="7" t="s">
        <v>23</v>
      </c>
    </row>
    <row r="70" spans="1:9" s="4" customFormat="1" ht="11.25">
      <c r="A70" s="2" t="s">
        <v>53</v>
      </c>
      <c r="B70" s="3" t="s">
        <v>40</v>
      </c>
      <c r="C70" s="3" t="s">
        <v>17</v>
      </c>
      <c r="D70" s="2">
        <v>20241</v>
      </c>
      <c r="H70" s="2" t="s">
        <v>131</v>
      </c>
      <c r="I70" s="3" t="s">
        <v>77</v>
      </c>
    </row>
    <row r="71" spans="1:9" s="4" customFormat="1" ht="11.25">
      <c r="A71" s="2" t="s">
        <v>53</v>
      </c>
      <c r="B71" s="3" t="s">
        <v>40</v>
      </c>
      <c r="C71" s="3" t="s">
        <v>43</v>
      </c>
      <c r="D71" s="2">
        <v>20242</v>
      </c>
      <c r="H71" s="6" t="s">
        <v>131</v>
      </c>
      <c r="I71" s="7" t="s">
        <v>22</v>
      </c>
    </row>
    <row r="72" spans="1:9" s="4" customFormat="1" ht="11.25">
      <c r="A72" s="2" t="s">
        <v>53</v>
      </c>
      <c r="B72" s="3" t="s">
        <v>44</v>
      </c>
      <c r="C72" s="3" t="s">
        <v>45</v>
      </c>
      <c r="D72" s="2">
        <v>20251</v>
      </c>
      <c r="H72" s="6" t="s">
        <v>131</v>
      </c>
      <c r="I72" s="7" t="s">
        <v>82</v>
      </c>
    </row>
    <row r="73" spans="1:9" s="4" customFormat="1" ht="11.25">
      <c r="A73" s="2" t="s">
        <v>53</v>
      </c>
      <c r="B73" s="3" t="s">
        <v>44</v>
      </c>
      <c r="C73" s="3" t="s">
        <v>47</v>
      </c>
      <c r="D73" s="2">
        <v>20252</v>
      </c>
      <c r="H73" s="2" t="s">
        <v>131</v>
      </c>
      <c r="I73" s="3" t="s">
        <v>83</v>
      </c>
    </row>
    <row r="74" spans="1:9" s="4" customFormat="1" ht="11.25">
      <c r="A74" s="2" t="s">
        <v>53</v>
      </c>
      <c r="B74" s="3" t="s">
        <v>44</v>
      </c>
      <c r="C74" s="3" t="s">
        <v>48</v>
      </c>
      <c r="D74" s="2">
        <v>20253</v>
      </c>
      <c r="H74" s="2" t="s">
        <v>131</v>
      </c>
      <c r="I74" s="3" t="s">
        <v>158</v>
      </c>
    </row>
    <row r="75" spans="1:9" s="4" customFormat="1" ht="11.25">
      <c r="A75" s="2" t="s">
        <v>53</v>
      </c>
      <c r="B75" s="3" t="s">
        <v>44</v>
      </c>
      <c r="C75" s="3" t="s">
        <v>49</v>
      </c>
      <c r="D75" s="2">
        <v>20254</v>
      </c>
      <c r="H75" s="2" t="s">
        <v>131</v>
      </c>
      <c r="I75" s="3" t="s">
        <v>15</v>
      </c>
    </row>
    <row r="76" spans="1:9" s="4" customFormat="1" ht="11.25">
      <c r="A76" s="2" t="s">
        <v>53</v>
      </c>
      <c r="B76" s="3" t="s">
        <v>44</v>
      </c>
      <c r="C76" s="3" t="s">
        <v>50</v>
      </c>
      <c r="D76" s="2">
        <v>20255</v>
      </c>
      <c r="H76" s="6" t="s">
        <v>87</v>
      </c>
      <c r="I76" s="7" t="s">
        <v>66</v>
      </c>
    </row>
    <row r="77" spans="1:9" s="4" customFormat="1" ht="11.25">
      <c r="A77" s="2" t="s">
        <v>53</v>
      </c>
      <c r="B77" s="3" t="s">
        <v>15</v>
      </c>
      <c r="C77" s="3" t="s">
        <v>16</v>
      </c>
      <c r="D77" s="2">
        <v>20261</v>
      </c>
      <c r="H77" s="6" t="s">
        <v>87</v>
      </c>
      <c r="I77" s="7" t="s">
        <v>28</v>
      </c>
    </row>
    <row r="78" spans="1:9" s="4" customFormat="1" ht="11.25">
      <c r="A78" s="2" t="s">
        <v>53</v>
      </c>
      <c r="B78" s="3" t="s">
        <v>15</v>
      </c>
      <c r="C78" s="3" t="s">
        <v>20</v>
      </c>
      <c r="D78" s="2">
        <v>20262</v>
      </c>
      <c r="H78" s="6" t="s">
        <v>87</v>
      </c>
      <c r="I78" s="7" t="s">
        <v>5</v>
      </c>
    </row>
    <row r="79" spans="1:9" s="4" customFormat="1" ht="11.25">
      <c r="A79" s="2" t="s">
        <v>53</v>
      </c>
      <c r="B79" s="3" t="s">
        <v>15</v>
      </c>
      <c r="C79" s="3" t="s">
        <v>17</v>
      </c>
      <c r="D79" s="2">
        <v>20263</v>
      </c>
      <c r="H79" s="2" t="s">
        <v>87</v>
      </c>
      <c r="I79" s="3" t="s">
        <v>6</v>
      </c>
    </row>
    <row r="80" spans="1:9" s="4" customFormat="1" ht="11.25">
      <c r="A80" s="2" t="s">
        <v>53</v>
      </c>
      <c r="B80" s="3" t="s">
        <v>15</v>
      </c>
      <c r="C80" s="3" t="s">
        <v>21</v>
      </c>
      <c r="D80" s="2">
        <v>20264</v>
      </c>
      <c r="H80" s="2" t="s">
        <v>87</v>
      </c>
      <c r="I80" s="3" t="s">
        <v>11</v>
      </c>
    </row>
    <row r="81" spans="1:9" s="4" customFormat="1" ht="11.25">
      <c r="A81" s="2" t="s">
        <v>53</v>
      </c>
      <c r="B81" s="3" t="s">
        <v>15</v>
      </c>
      <c r="C81" s="3" t="s">
        <v>18</v>
      </c>
      <c r="D81" s="2">
        <v>20265</v>
      </c>
      <c r="H81" s="6" t="s">
        <v>87</v>
      </c>
      <c r="I81" s="7" t="s">
        <v>14</v>
      </c>
    </row>
    <row r="82" spans="1:9" s="4" customFormat="1" ht="11.25">
      <c r="A82" s="2" t="s">
        <v>53</v>
      </c>
      <c r="B82" s="3" t="s">
        <v>15</v>
      </c>
      <c r="C82" s="3" t="s">
        <v>55</v>
      </c>
      <c r="D82" s="2">
        <v>20266</v>
      </c>
      <c r="H82" s="2" t="s">
        <v>87</v>
      </c>
      <c r="I82" s="3" t="s">
        <v>15</v>
      </c>
    </row>
    <row r="83" spans="1:9" s="4" customFormat="1" ht="11.25">
      <c r="A83" s="2" t="s">
        <v>53</v>
      </c>
      <c r="B83" s="3" t="s">
        <v>15</v>
      </c>
      <c r="C83" s="3" t="s">
        <v>56</v>
      </c>
      <c r="D83" s="2">
        <v>20267</v>
      </c>
      <c r="H83" s="2" t="s">
        <v>87</v>
      </c>
      <c r="I83" s="3" t="s">
        <v>10</v>
      </c>
    </row>
    <row r="84" spans="1:9" s="4" customFormat="1" ht="11.25">
      <c r="A84" s="2" t="s">
        <v>53</v>
      </c>
      <c r="B84" s="3" t="s">
        <v>15</v>
      </c>
      <c r="C84" s="3" t="s">
        <v>10</v>
      </c>
      <c r="D84" s="2">
        <v>20268</v>
      </c>
      <c r="H84" s="6" t="s">
        <v>151</v>
      </c>
      <c r="I84" s="7" t="s">
        <v>66</v>
      </c>
    </row>
    <row r="85" spans="1:9" s="4" customFormat="1" ht="11.25">
      <c r="A85" s="6" t="s">
        <v>53</v>
      </c>
      <c r="B85" s="7" t="s">
        <v>52</v>
      </c>
      <c r="C85" s="7"/>
      <c r="D85" s="6">
        <v>2027</v>
      </c>
      <c r="H85" s="6" t="s">
        <v>151</v>
      </c>
      <c r="I85" s="7" t="s">
        <v>28</v>
      </c>
    </row>
    <row r="86" spans="1:9" s="4" customFormat="1" ht="11.25">
      <c r="A86" s="6" t="s">
        <v>53</v>
      </c>
      <c r="B86" s="7" t="s">
        <v>57</v>
      </c>
      <c r="C86" s="7"/>
      <c r="D86" s="6">
        <v>2028</v>
      </c>
      <c r="H86" s="6" t="s">
        <v>151</v>
      </c>
      <c r="I86" s="7" t="s">
        <v>5</v>
      </c>
    </row>
    <row r="87" spans="1:9" s="4" customFormat="1" ht="11.25">
      <c r="A87" s="6" t="s">
        <v>58</v>
      </c>
      <c r="B87" s="7" t="s">
        <v>28</v>
      </c>
      <c r="C87" s="7"/>
      <c r="D87" s="6">
        <v>2031</v>
      </c>
      <c r="H87" s="2" t="s">
        <v>151</v>
      </c>
      <c r="I87" s="3" t="s">
        <v>88</v>
      </c>
    </row>
    <row r="88" spans="1:9" s="4" customFormat="1" ht="11.25">
      <c r="A88" s="6" t="s">
        <v>58</v>
      </c>
      <c r="B88" s="7" t="s">
        <v>5</v>
      </c>
      <c r="C88" s="7"/>
      <c r="D88" s="6">
        <v>2032</v>
      </c>
      <c r="H88" s="2" t="s">
        <v>151</v>
      </c>
      <c r="I88" s="3" t="s">
        <v>11</v>
      </c>
    </row>
    <row r="89" spans="1:9" s="4" customFormat="1" ht="11.25">
      <c r="A89" s="2" t="s">
        <v>58</v>
      </c>
      <c r="B89" s="3" t="s">
        <v>29</v>
      </c>
      <c r="C89" s="3" t="s">
        <v>30</v>
      </c>
      <c r="D89" s="2">
        <v>20331</v>
      </c>
      <c r="H89" s="2" t="s">
        <v>151</v>
      </c>
      <c r="I89" s="3" t="s">
        <v>44</v>
      </c>
    </row>
    <row r="90" spans="1:9" s="4" customFormat="1" ht="11.25">
      <c r="A90" s="2" t="s">
        <v>58</v>
      </c>
      <c r="B90" s="3" t="s">
        <v>29</v>
      </c>
      <c r="C90" s="3" t="s">
        <v>7</v>
      </c>
      <c r="D90" s="2">
        <v>20332</v>
      </c>
      <c r="H90" s="2" t="s">
        <v>151</v>
      </c>
      <c r="I90" s="3" t="s">
        <v>15</v>
      </c>
    </row>
    <row r="91" spans="1:9" s="4" customFormat="1" ht="11.25">
      <c r="A91" s="2" t="s">
        <v>58</v>
      </c>
      <c r="B91" s="3" t="s">
        <v>29</v>
      </c>
      <c r="C91" s="3" t="s">
        <v>31</v>
      </c>
      <c r="D91" s="2">
        <v>20333</v>
      </c>
      <c r="H91" s="2" t="s">
        <v>151</v>
      </c>
      <c r="I91" s="3" t="s">
        <v>92</v>
      </c>
    </row>
    <row r="92" spans="1:9" s="4" customFormat="1" ht="11.25">
      <c r="A92" s="2" t="s">
        <v>58</v>
      </c>
      <c r="B92" s="3" t="s">
        <v>29</v>
      </c>
      <c r="C92" s="3" t="s">
        <v>32</v>
      </c>
      <c r="D92" s="2">
        <v>20334</v>
      </c>
      <c r="H92" s="2" t="s">
        <v>97</v>
      </c>
      <c r="I92" s="3" t="s">
        <v>98</v>
      </c>
    </row>
    <row r="93" spans="1:9" s="4" customFormat="1" ht="11.25">
      <c r="A93" s="2" t="s">
        <v>58</v>
      </c>
      <c r="B93" s="3" t="s">
        <v>29</v>
      </c>
      <c r="C93" s="3" t="s">
        <v>33</v>
      </c>
      <c r="D93" s="2">
        <v>20335</v>
      </c>
      <c r="H93" s="6" t="s">
        <v>102</v>
      </c>
      <c r="I93" s="7" t="s">
        <v>28</v>
      </c>
    </row>
    <row r="94" spans="1:9" s="4" customFormat="1" ht="11.25">
      <c r="A94" s="2" t="s">
        <v>58</v>
      </c>
      <c r="B94" s="3" t="s">
        <v>29</v>
      </c>
      <c r="C94" s="3" t="s">
        <v>34</v>
      </c>
      <c r="D94" s="2">
        <v>20336</v>
      </c>
      <c r="H94" s="6" t="s">
        <v>102</v>
      </c>
      <c r="I94" s="7" t="s">
        <v>67</v>
      </c>
    </row>
    <row r="95" spans="1:9" s="4" customFormat="1" ht="11.25">
      <c r="A95" s="2" t="s">
        <v>58</v>
      </c>
      <c r="B95" s="3" t="s">
        <v>29</v>
      </c>
      <c r="C95" s="3" t="s">
        <v>35</v>
      </c>
      <c r="D95" s="2">
        <v>20337</v>
      </c>
      <c r="H95" s="6" t="s">
        <v>102</v>
      </c>
      <c r="I95" s="7" t="s">
        <v>103</v>
      </c>
    </row>
    <row r="96" spans="1:9" s="4" customFormat="1" ht="11.25">
      <c r="A96" s="2" t="s">
        <v>58</v>
      </c>
      <c r="B96" s="3" t="s">
        <v>29</v>
      </c>
      <c r="C96" s="3" t="s">
        <v>36</v>
      </c>
      <c r="D96" s="2">
        <v>20338</v>
      </c>
      <c r="H96" s="2" t="s">
        <v>102</v>
      </c>
      <c r="I96" s="3" t="s">
        <v>104</v>
      </c>
    </row>
    <row r="97" spans="1:9" s="4" customFormat="1" ht="11.25">
      <c r="A97" s="2" t="s">
        <v>58</v>
      </c>
      <c r="B97" s="3" t="s">
        <v>29</v>
      </c>
      <c r="C97" s="3" t="s">
        <v>10</v>
      </c>
      <c r="D97" s="2">
        <v>20339</v>
      </c>
      <c r="H97" s="2" t="s">
        <v>150</v>
      </c>
      <c r="I97" s="3" t="s">
        <v>11</v>
      </c>
    </row>
    <row r="98" spans="1:9" s="4" customFormat="1" ht="11.25">
      <c r="A98" s="2" t="s">
        <v>58</v>
      </c>
      <c r="B98" s="3" t="s">
        <v>54</v>
      </c>
      <c r="C98" s="3" t="s">
        <v>13</v>
      </c>
      <c r="D98" s="2">
        <v>20341</v>
      </c>
      <c r="H98" s="6" t="s">
        <v>150</v>
      </c>
      <c r="I98" s="7" t="s">
        <v>28</v>
      </c>
    </row>
    <row r="99" spans="1:9" s="4" customFormat="1" ht="11.25">
      <c r="A99" s="2" t="s">
        <v>58</v>
      </c>
      <c r="B99" s="3" t="s">
        <v>54</v>
      </c>
      <c r="C99" s="3" t="s">
        <v>12</v>
      </c>
      <c r="D99" s="2">
        <v>20342</v>
      </c>
      <c r="H99" s="6" t="s">
        <v>150</v>
      </c>
      <c r="I99" s="7" t="s">
        <v>5</v>
      </c>
    </row>
    <row r="100" spans="1:9" s="4" customFormat="1" ht="11.25">
      <c r="A100" s="2" t="s">
        <v>58</v>
      </c>
      <c r="B100" s="3" t="s">
        <v>54</v>
      </c>
      <c r="C100" s="3" t="s">
        <v>10</v>
      </c>
      <c r="D100" s="2">
        <v>20343</v>
      </c>
      <c r="H100" s="2" t="s">
        <v>150</v>
      </c>
      <c r="I100" s="3" t="s">
        <v>88</v>
      </c>
    </row>
    <row r="101" spans="1:9" s="4" customFormat="1" ht="11.25">
      <c r="A101" s="2" t="s">
        <v>58</v>
      </c>
      <c r="B101" s="3" t="s">
        <v>37</v>
      </c>
      <c r="C101" s="3" t="s">
        <v>39</v>
      </c>
      <c r="D101" s="2">
        <v>20351</v>
      </c>
      <c r="H101" s="2" t="s">
        <v>150</v>
      </c>
      <c r="I101" s="3" t="s">
        <v>44</v>
      </c>
    </row>
    <row r="102" spans="1:9" s="4" customFormat="1" ht="11.25">
      <c r="A102" s="2" t="s">
        <v>58</v>
      </c>
      <c r="B102" s="3" t="s">
        <v>40</v>
      </c>
      <c r="C102" s="3" t="s">
        <v>41</v>
      </c>
      <c r="D102" s="2">
        <v>20361</v>
      </c>
      <c r="H102" s="2" t="s">
        <v>150</v>
      </c>
      <c r="I102" s="3" t="s">
        <v>15</v>
      </c>
    </row>
    <row r="103" spans="1:9" s="4" customFormat="1" ht="11.25">
      <c r="A103" s="2" t="s">
        <v>58</v>
      </c>
      <c r="B103" s="3" t="s">
        <v>40</v>
      </c>
      <c r="C103" s="3" t="s">
        <v>17</v>
      </c>
      <c r="D103" s="2">
        <v>20362</v>
      </c>
      <c r="H103" s="6" t="s">
        <v>150</v>
      </c>
      <c r="I103" s="7" t="s">
        <v>52</v>
      </c>
    </row>
    <row r="104" spans="1:9" s="4" customFormat="1" ht="11.25">
      <c r="A104" s="2" t="s">
        <v>58</v>
      </c>
      <c r="B104" s="3" t="s">
        <v>40</v>
      </c>
      <c r="C104" s="3" t="s">
        <v>42</v>
      </c>
      <c r="D104" s="2">
        <v>20363</v>
      </c>
      <c r="H104" s="2" t="s">
        <v>150</v>
      </c>
      <c r="I104" s="3" t="s">
        <v>10</v>
      </c>
    </row>
    <row r="105" spans="1:9" s="4" customFormat="1" ht="11.25">
      <c r="A105" s="2" t="s">
        <v>58</v>
      </c>
      <c r="B105" s="3" t="s">
        <v>40</v>
      </c>
      <c r="C105" s="3" t="s">
        <v>43</v>
      </c>
      <c r="D105" s="2">
        <v>20364</v>
      </c>
      <c r="H105" s="6" t="s">
        <v>148</v>
      </c>
      <c r="I105" s="7" t="s">
        <v>5</v>
      </c>
    </row>
    <row r="106" spans="1:9" s="4" customFormat="1" ht="11.25">
      <c r="A106" s="2" t="s">
        <v>58</v>
      </c>
      <c r="B106" s="3" t="s">
        <v>59</v>
      </c>
      <c r="C106" s="3" t="s">
        <v>45</v>
      </c>
      <c r="D106" s="2">
        <v>20371</v>
      </c>
      <c r="H106" s="6" t="s">
        <v>109</v>
      </c>
      <c r="I106" s="7" t="s">
        <v>110</v>
      </c>
    </row>
    <row r="107" spans="1:9" s="4" customFormat="1" ht="11.25">
      <c r="A107" s="2" t="s">
        <v>58</v>
      </c>
      <c r="B107" s="3" t="s">
        <v>59</v>
      </c>
      <c r="C107" s="3" t="s">
        <v>46</v>
      </c>
      <c r="D107" s="2">
        <v>20372</v>
      </c>
      <c r="H107" s="2" t="s">
        <v>109</v>
      </c>
      <c r="I107" s="3" t="s">
        <v>111</v>
      </c>
    </row>
    <row r="108" spans="1:9" s="4" customFormat="1" ht="11.25">
      <c r="A108" s="2" t="s">
        <v>58</v>
      </c>
      <c r="B108" s="3" t="s">
        <v>59</v>
      </c>
      <c r="C108" s="3" t="s">
        <v>47</v>
      </c>
      <c r="D108" s="2">
        <v>20373</v>
      </c>
      <c r="H108" s="2" t="s">
        <v>113</v>
      </c>
      <c r="I108" s="3" t="s">
        <v>114</v>
      </c>
    </row>
    <row r="109" spans="1:9" s="4" customFormat="1" ht="11.25">
      <c r="A109" s="2" t="s">
        <v>58</v>
      </c>
      <c r="B109" s="3" t="s">
        <v>59</v>
      </c>
      <c r="C109" s="3" t="s">
        <v>48</v>
      </c>
      <c r="D109" s="2">
        <v>20374</v>
      </c>
      <c r="H109" s="11" t="s">
        <v>120</v>
      </c>
      <c r="I109" s="12" t="s">
        <v>152</v>
      </c>
    </row>
    <row r="110" spans="1:9" s="4" customFormat="1" ht="11.25">
      <c r="A110" s="2" t="s">
        <v>58</v>
      </c>
      <c r="B110" s="3" t="s">
        <v>59</v>
      </c>
      <c r="C110" s="3" t="s">
        <v>49</v>
      </c>
      <c r="D110" s="2">
        <v>20375</v>
      </c>
      <c r="H110" s="11" t="s">
        <v>120</v>
      </c>
      <c r="I110" s="12" t="s">
        <v>153</v>
      </c>
    </row>
    <row r="111" spans="1:9" s="4" customFormat="1" ht="11.25">
      <c r="A111" s="2" t="s">
        <v>58</v>
      </c>
      <c r="B111" s="3" t="s">
        <v>59</v>
      </c>
      <c r="C111" s="3" t="s">
        <v>50</v>
      </c>
      <c r="D111" s="2">
        <v>20376</v>
      </c>
      <c r="H111" s="11" t="s">
        <v>120</v>
      </c>
      <c r="I111" s="12" t="s">
        <v>154</v>
      </c>
    </row>
    <row r="112" spans="1:9" s="4" customFormat="1" ht="11.25">
      <c r="A112" s="2" t="s">
        <v>58</v>
      </c>
      <c r="B112" s="3" t="s">
        <v>59</v>
      </c>
      <c r="C112" s="3" t="s">
        <v>10</v>
      </c>
      <c r="D112" s="2">
        <v>20377</v>
      </c>
      <c r="H112" s="11" t="s">
        <v>120</v>
      </c>
      <c r="I112" s="12" t="s">
        <v>155</v>
      </c>
    </row>
    <row r="113" spans="1:9" s="4" customFormat="1" ht="11.25">
      <c r="A113" s="2" t="s">
        <v>58</v>
      </c>
      <c r="B113" s="3" t="s">
        <v>15</v>
      </c>
      <c r="C113" s="3" t="s">
        <v>16</v>
      </c>
      <c r="D113" s="2">
        <v>20381</v>
      </c>
      <c r="H113" s="11" t="s">
        <v>120</v>
      </c>
      <c r="I113" s="12" t="s">
        <v>159</v>
      </c>
    </row>
    <row r="114" spans="1:9" s="4" customFormat="1" ht="11.25">
      <c r="A114" s="2" t="s">
        <v>58</v>
      </c>
      <c r="B114" s="3" t="s">
        <v>15</v>
      </c>
      <c r="C114" s="3" t="s">
        <v>20</v>
      </c>
      <c r="D114" s="2">
        <v>20382</v>
      </c>
      <c r="H114" s="11" t="s">
        <v>120</v>
      </c>
      <c r="I114" s="12" t="s">
        <v>168</v>
      </c>
    </row>
    <row r="115" spans="1:9" s="4" customFormat="1" ht="11.25">
      <c r="A115" s="2" t="s">
        <v>58</v>
      </c>
      <c r="B115" s="3" t="s">
        <v>15</v>
      </c>
      <c r="C115" s="3" t="s">
        <v>17</v>
      </c>
      <c r="D115" s="2">
        <v>20383</v>
      </c>
      <c r="H115" s="11" t="s">
        <v>120</v>
      </c>
      <c r="I115" s="12" t="s">
        <v>160</v>
      </c>
    </row>
    <row r="116" spans="1:9" s="4" customFormat="1" ht="11.25">
      <c r="A116" s="2" t="s">
        <v>58</v>
      </c>
      <c r="B116" s="3" t="s">
        <v>15</v>
      </c>
      <c r="C116" s="3" t="s">
        <v>21</v>
      </c>
      <c r="D116" s="2">
        <v>20384</v>
      </c>
      <c r="H116" s="11" t="s">
        <v>120</v>
      </c>
      <c r="I116" s="12" t="s">
        <v>161</v>
      </c>
    </row>
    <row r="117" spans="1:9" s="4" customFormat="1" ht="11.25">
      <c r="A117" s="2" t="s">
        <v>58</v>
      </c>
      <c r="B117" s="3" t="s">
        <v>15</v>
      </c>
      <c r="C117" s="3" t="s">
        <v>18</v>
      </c>
      <c r="D117" s="2">
        <v>20385</v>
      </c>
      <c r="H117" s="11" t="s">
        <v>120</v>
      </c>
      <c r="I117" s="12" t="s">
        <v>162</v>
      </c>
    </row>
    <row r="118" spans="1:9" s="4" customFormat="1" ht="11.25">
      <c r="A118" s="2" t="s">
        <v>58</v>
      </c>
      <c r="B118" s="3" t="s">
        <v>15</v>
      </c>
      <c r="C118" s="3" t="s">
        <v>55</v>
      </c>
      <c r="D118" s="2">
        <v>20386</v>
      </c>
      <c r="H118" s="11" t="s">
        <v>120</v>
      </c>
      <c r="I118" s="12" t="s">
        <v>163</v>
      </c>
    </row>
    <row r="119" spans="1:9" s="4" customFormat="1" ht="11.25">
      <c r="A119" s="2" t="s">
        <v>58</v>
      </c>
      <c r="B119" s="3" t="s">
        <v>15</v>
      </c>
      <c r="C119" s="3" t="s">
        <v>10</v>
      </c>
      <c r="D119" s="2">
        <v>20387</v>
      </c>
      <c r="H119" s="11" t="s">
        <v>120</v>
      </c>
      <c r="I119" s="12" t="s">
        <v>164</v>
      </c>
    </row>
    <row r="120" spans="1:4" s="4" customFormat="1" ht="11.25">
      <c r="A120" s="6" t="s">
        <v>58</v>
      </c>
      <c r="B120" s="7" t="s">
        <v>52</v>
      </c>
      <c r="C120" s="7"/>
      <c r="D120" s="6">
        <v>2039</v>
      </c>
    </row>
    <row r="121" spans="1:4" s="4" customFormat="1" ht="11.25">
      <c r="A121" s="2" t="s">
        <v>58</v>
      </c>
      <c r="B121" s="3" t="s">
        <v>57</v>
      </c>
      <c r="C121" s="3" t="s">
        <v>60</v>
      </c>
      <c r="D121" s="2">
        <v>20401</v>
      </c>
    </row>
    <row r="122" spans="1:4" s="4" customFormat="1" ht="11.25">
      <c r="A122" s="2" t="s">
        <v>61</v>
      </c>
      <c r="B122" s="3" t="s">
        <v>29</v>
      </c>
      <c r="C122" s="3" t="s">
        <v>7</v>
      </c>
      <c r="D122" s="2">
        <v>20411</v>
      </c>
    </row>
    <row r="123" spans="1:4" s="4" customFormat="1" ht="11.25">
      <c r="A123" s="2" t="s">
        <v>61</v>
      </c>
      <c r="B123" s="3" t="s">
        <v>29</v>
      </c>
      <c r="C123" s="3" t="s">
        <v>31</v>
      </c>
      <c r="D123" s="2">
        <v>20412</v>
      </c>
    </row>
    <row r="124" spans="1:4" s="4" customFormat="1" ht="11.25">
      <c r="A124" s="2" t="s">
        <v>61</v>
      </c>
      <c r="B124" s="3" t="s">
        <v>29</v>
      </c>
      <c r="C124" s="3" t="s">
        <v>35</v>
      </c>
      <c r="D124" s="2">
        <v>20413</v>
      </c>
    </row>
    <row r="125" spans="1:4" s="4" customFormat="1" ht="11.25">
      <c r="A125" s="2" t="s">
        <v>61</v>
      </c>
      <c r="B125" s="3" t="s">
        <v>29</v>
      </c>
      <c r="C125" s="3" t="s">
        <v>10</v>
      </c>
      <c r="D125" s="2">
        <v>20414</v>
      </c>
    </row>
    <row r="126" spans="1:4" s="4" customFormat="1" ht="11.25">
      <c r="A126" s="2" t="s">
        <v>61</v>
      </c>
      <c r="B126" s="3" t="s">
        <v>44</v>
      </c>
      <c r="C126" s="3" t="s">
        <v>45</v>
      </c>
      <c r="D126" s="2">
        <v>20421</v>
      </c>
    </row>
    <row r="127" spans="1:4" s="4" customFormat="1" ht="11.25">
      <c r="A127" s="2" t="s">
        <v>61</v>
      </c>
      <c r="B127" s="3" t="s">
        <v>44</v>
      </c>
      <c r="C127" s="3" t="s">
        <v>48</v>
      </c>
      <c r="D127" s="2">
        <v>20422</v>
      </c>
    </row>
    <row r="128" spans="1:4" s="4" customFormat="1" ht="11.25">
      <c r="A128" s="2" t="s">
        <v>61</v>
      </c>
      <c r="B128" s="3" t="s">
        <v>44</v>
      </c>
      <c r="C128" s="3" t="s">
        <v>49</v>
      </c>
      <c r="D128" s="2">
        <v>20423</v>
      </c>
    </row>
    <row r="129" spans="1:4" s="4" customFormat="1" ht="11.25">
      <c r="A129" s="2" t="s">
        <v>61</v>
      </c>
      <c r="B129" s="3" t="s">
        <v>44</v>
      </c>
      <c r="C129" s="3" t="s">
        <v>50</v>
      </c>
      <c r="D129" s="2">
        <v>20424</v>
      </c>
    </row>
    <row r="130" spans="1:4" s="4" customFormat="1" ht="11.25">
      <c r="A130" s="2" t="s">
        <v>61</v>
      </c>
      <c r="B130" s="3" t="s">
        <v>54</v>
      </c>
      <c r="C130" s="3" t="s">
        <v>13</v>
      </c>
      <c r="D130" s="2">
        <v>20431</v>
      </c>
    </row>
    <row r="131" spans="1:4" s="4" customFormat="1" ht="11.25">
      <c r="A131" s="2" t="s">
        <v>61</v>
      </c>
      <c r="B131" s="3" t="s">
        <v>54</v>
      </c>
      <c r="C131" s="3" t="s">
        <v>12</v>
      </c>
      <c r="D131" s="2">
        <v>20432</v>
      </c>
    </row>
    <row r="132" spans="1:4" s="4" customFormat="1" ht="11.25">
      <c r="A132" s="2" t="s">
        <v>61</v>
      </c>
      <c r="B132" s="3" t="s">
        <v>54</v>
      </c>
      <c r="C132" s="3" t="s">
        <v>10</v>
      </c>
      <c r="D132" s="2">
        <v>20433</v>
      </c>
    </row>
    <row r="133" spans="1:4" s="4" customFormat="1" ht="11.25">
      <c r="A133" s="6" t="s">
        <v>61</v>
      </c>
      <c r="B133" s="7" t="s">
        <v>5</v>
      </c>
      <c r="C133" s="7"/>
      <c r="D133" s="6">
        <v>2044</v>
      </c>
    </row>
    <row r="134" spans="1:4" s="4" customFormat="1" ht="11.25">
      <c r="A134" s="2" t="s">
        <v>61</v>
      </c>
      <c r="B134" s="3" t="s">
        <v>15</v>
      </c>
      <c r="C134" s="3" t="s">
        <v>16</v>
      </c>
      <c r="D134" s="2">
        <v>20451</v>
      </c>
    </row>
    <row r="135" spans="1:4" s="4" customFormat="1" ht="11.25">
      <c r="A135" s="8" t="s">
        <v>61</v>
      </c>
      <c r="B135" s="9" t="s">
        <v>15</v>
      </c>
      <c r="C135" s="9" t="s">
        <v>20</v>
      </c>
      <c r="D135" s="8">
        <v>20452</v>
      </c>
    </row>
    <row r="136" spans="1:4" s="4" customFormat="1" ht="11.25">
      <c r="A136" s="2" t="s">
        <v>61</v>
      </c>
      <c r="B136" s="3" t="s">
        <v>15</v>
      </c>
      <c r="C136" s="3" t="s">
        <v>21</v>
      </c>
      <c r="D136" s="2">
        <v>20453</v>
      </c>
    </row>
    <row r="137" spans="1:4" s="4" customFormat="1" ht="11.25">
      <c r="A137" s="8" t="s">
        <v>61</v>
      </c>
      <c r="B137" s="3" t="s">
        <v>15</v>
      </c>
      <c r="C137" s="3" t="s">
        <v>17</v>
      </c>
      <c r="D137" s="8">
        <v>20454</v>
      </c>
    </row>
    <row r="138" spans="1:4" s="4" customFormat="1" ht="11.25">
      <c r="A138" s="2" t="s">
        <v>61</v>
      </c>
      <c r="B138" s="3" t="s">
        <v>15</v>
      </c>
      <c r="C138" s="3" t="s">
        <v>18</v>
      </c>
      <c r="D138" s="2">
        <v>20455</v>
      </c>
    </row>
    <row r="139" spans="1:4" s="4" customFormat="1" ht="11.25">
      <c r="A139" s="8" t="s">
        <v>61</v>
      </c>
      <c r="B139" s="3" t="s">
        <v>15</v>
      </c>
      <c r="C139" s="3" t="s">
        <v>10</v>
      </c>
      <c r="D139" s="8">
        <v>20456</v>
      </c>
    </row>
    <row r="140" spans="1:4" s="4" customFormat="1" ht="11.25">
      <c r="A140" s="6" t="s">
        <v>61</v>
      </c>
      <c r="B140" s="7" t="s">
        <v>52</v>
      </c>
      <c r="C140" s="7"/>
      <c r="D140" s="6">
        <v>2046</v>
      </c>
    </row>
    <row r="141" spans="1:4" s="4" customFormat="1" ht="11.25">
      <c r="A141" s="2" t="s">
        <v>61</v>
      </c>
      <c r="B141" s="3" t="s">
        <v>62</v>
      </c>
      <c r="C141" s="3" t="s">
        <v>63</v>
      </c>
      <c r="D141" s="2">
        <v>20471</v>
      </c>
    </row>
    <row r="142" spans="1:4" s="4" customFormat="1" ht="11.25">
      <c r="A142" s="2" t="s">
        <v>61</v>
      </c>
      <c r="B142" s="3" t="s">
        <v>62</v>
      </c>
      <c r="C142" s="3" t="s">
        <v>64</v>
      </c>
      <c r="D142" s="2">
        <v>20472</v>
      </c>
    </row>
    <row r="143" spans="1:4" s="4" customFormat="1" ht="11.25">
      <c r="A143" s="2" t="s">
        <v>61</v>
      </c>
      <c r="B143" s="3" t="s">
        <v>62</v>
      </c>
      <c r="C143" s="3" t="s">
        <v>65</v>
      </c>
      <c r="D143" s="2">
        <v>20473</v>
      </c>
    </row>
    <row r="144" spans="1:4" s="4" customFormat="1" ht="11.25">
      <c r="A144" s="6" t="s">
        <v>130</v>
      </c>
      <c r="B144" s="7" t="s">
        <v>28</v>
      </c>
      <c r="C144" s="7"/>
      <c r="D144" s="6">
        <v>301</v>
      </c>
    </row>
    <row r="145" spans="1:4" s="4" customFormat="1" ht="11.25">
      <c r="A145" s="6" t="s">
        <v>130</v>
      </c>
      <c r="B145" s="7" t="s">
        <v>66</v>
      </c>
      <c r="C145" s="7"/>
      <c r="D145" s="6">
        <v>310</v>
      </c>
    </row>
    <row r="146" spans="1:4" s="4" customFormat="1" ht="11.25">
      <c r="A146" s="2" t="s">
        <v>130</v>
      </c>
      <c r="B146" s="3" t="s">
        <v>54</v>
      </c>
      <c r="C146" s="3" t="s">
        <v>13</v>
      </c>
      <c r="D146" s="2">
        <v>3021</v>
      </c>
    </row>
    <row r="147" spans="1:4" s="4" customFormat="1" ht="11.25">
      <c r="A147" s="2" t="s">
        <v>130</v>
      </c>
      <c r="B147" s="3" t="s">
        <v>54</v>
      </c>
      <c r="C147" s="3" t="s">
        <v>12</v>
      </c>
      <c r="D147" s="2">
        <v>3022</v>
      </c>
    </row>
    <row r="148" spans="1:4" s="4" customFormat="1" ht="11.25">
      <c r="A148" s="2" t="s">
        <v>130</v>
      </c>
      <c r="B148" s="3" t="s">
        <v>54</v>
      </c>
      <c r="C148" s="3" t="s">
        <v>10</v>
      </c>
      <c r="D148" s="2">
        <v>3023</v>
      </c>
    </row>
    <row r="149" spans="1:4" s="4" customFormat="1" ht="11.25">
      <c r="A149" s="6" t="s">
        <v>130</v>
      </c>
      <c r="B149" s="7" t="s">
        <v>67</v>
      </c>
      <c r="C149" s="7"/>
      <c r="D149" s="6">
        <v>303</v>
      </c>
    </row>
    <row r="150" spans="1:4" s="4" customFormat="1" ht="11.25">
      <c r="A150" s="2" t="s">
        <v>130</v>
      </c>
      <c r="B150" s="3" t="s">
        <v>37</v>
      </c>
      <c r="C150" s="3" t="s">
        <v>37</v>
      </c>
      <c r="D150" s="2">
        <v>3061</v>
      </c>
    </row>
    <row r="151" spans="1:4" s="4" customFormat="1" ht="11.25">
      <c r="A151" s="2" t="s">
        <v>130</v>
      </c>
      <c r="B151" s="3" t="s">
        <v>37</v>
      </c>
      <c r="C151" s="3" t="s">
        <v>38</v>
      </c>
      <c r="D151" s="2">
        <v>3062</v>
      </c>
    </row>
    <row r="152" spans="1:4" s="4" customFormat="1" ht="11.25">
      <c r="A152" s="2" t="s">
        <v>130</v>
      </c>
      <c r="B152" s="3" t="s">
        <v>37</v>
      </c>
      <c r="C152" s="3" t="s">
        <v>39</v>
      </c>
      <c r="D152" s="2">
        <v>3063</v>
      </c>
    </row>
    <row r="153" spans="1:4" s="4" customFormat="1" ht="11.25">
      <c r="A153" s="2" t="s">
        <v>130</v>
      </c>
      <c r="B153" s="3" t="s">
        <v>37</v>
      </c>
      <c r="C153" s="3" t="s">
        <v>68</v>
      </c>
      <c r="D153" s="2">
        <v>3064</v>
      </c>
    </row>
    <row r="154" spans="1:4" s="4" customFormat="1" ht="11.25">
      <c r="A154" s="2" t="s">
        <v>130</v>
      </c>
      <c r="B154" s="3" t="s">
        <v>29</v>
      </c>
      <c r="C154" s="3" t="s">
        <v>7</v>
      </c>
      <c r="D154" s="2">
        <v>3081</v>
      </c>
    </row>
    <row r="155" spans="1:4" s="4" customFormat="1" ht="11.25">
      <c r="A155" s="2" t="s">
        <v>130</v>
      </c>
      <c r="B155" s="3" t="s">
        <v>29</v>
      </c>
      <c r="C155" s="3" t="s">
        <v>10</v>
      </c>
      <c r="D155" s="2">
        <v>3082</v>
      </c>
    </row>
    <row r="156" spans="1:4" s="4" customFormat="1" ht="11.25">
      <c r="A156" s="6" t="s">
        <v>130</v>
      </c>
      <c r="B156" s="7" t="s">
        <v>5</v>
      </c>
      <c r="C156" s="7"/>
      <c r="D156" s="6">
        <v>309</v>
      </c>
    </row>
    <row r="157" spans="1:4" s="4" customFormat="1" ht="11.25">
      <c r="A157" s="6" t="s">
        <v>69</v>
      </c>
      <c r="B157" s="7" t="s">
        <v>70</v>
      </c>
      <c r="C157" s="7"/>
      <c r="D157" s="6">
        <v>400</v>
      </c>
    </row>
    <row r="158" spans="1:4" s="4" customFormat="1" ht="11.25">
      <c r="A158" s="6" t="s">
        <v>69</v>
      </c>
      <c r="B158" s="7" t="s">
        <v>28</v>
      </c>
      <c r="C158" s="7"/>
      <c r="D158" s="6">
        <v>401</v>
      </c>
    </row>
    <row r="159" spans="1:4" s="4" customFormat="1" ht="11.25">
      <c r="A159" s="2" t="s">
        <v>69</v>
      </c>
      <c r="B159" s="3" t="s">
        <v>29</v>
      </c>
      <c r="C159" s="3" t="s">
        <v>30</v>
      </c>
      <c r="D159" s="2">
        <v>4021</v>
      </c>
    </row>
    <row r="160" spans="1:4" s="4" customFormat="1" ht="11.25">
      <c r="A160" s="2" t="s">
        <v>69</v>
      </c>
      <c r="B160" s="3" t="s">
        <v>29</v>
      </c>
      <c r="C160" s="3" t="s">
        <v>7</v>
      </c>
      <c r="D160" s="2">
        <v>4022</v>
      </c>
    </row>
    <row r="161" spans="1:4" s="4" customFormat="1" ht="11.25">
      <c r="A161" s="2" t="s">
        <v>69</v>
      </c>
      <c r="B161" s="3" t="s">
        <v>29</v>
      </c>
      <c r="C161" s="3" t="s">
        <v>31</v>
      </c>
      <c r="D161" s="2">
        <v>4023</v>
      </c>
    </row>
    <row r="162" spans="1:4" s="4" customFormat="1" ht="11.25">
      <c r="A162" s="2" t="s">
        <v>69</v>
      </c>
      <c r="B162" s="3" t="s">
        <v>29</v>
      </c>
      <c r="C162" s="3" t="s">
        <v>32</v>
      </c>
      <c r="D162" s="2">
        <v>4024</v>
      </c>
    </row>
    <row r="163" spans="1:4" s="4" customFormat="1" ht="11.25">
      <c r="A163" s="2" t="s">
        <v>69</v>
      </c>
      <c r="B163" s="3" t="s">
        <v>29</v>
      </c>
      <c r="C163" s="3" t="s">
        <v>35</v>
      </c>
      <c r="D163" s="2">
        <v>4025</v>
      </c>
    </row>
    <row r="164" spans="1:4" s="4" customFormat="1" ht="11.25">
      <c r="A164" s="2" t="s">
        <v>69</v>
      </c>
      <c r="B164" s="3" t="s">
        <v>29</v>
      </c>
      <c r="C164" s="3" t="s">
        <v>36</v>
      </c>
      <c r="D164" s="2">
        <v>4026</v>
      </c>
    </row>
    <row r="165" spans="1:4" s="4" customFormat="1" ht="11.25">
      <c r="A165" s="2" t="s">
        <v>69</v>
      </c>
      <c r="B165" s="3" t="s">
        <v>29</v>
      </c>
      <c r="C165" s="3" t="s">
        <v>10</v>
      </c>
      <c r="D165" s="2">
        <v>4027</v>
      </c>
    </row>
    <row r="166" spans="1:4" s="4" customFormat="1" ht="11.25">
      <c r="A166" s="2" t="s">
        <v>69</v>
      </c>
      <c r="B166" s="3" t="s">
        <v>37</v>
      </c>
      <c r="C166" s="3" t="s">
        <v>37</v>
      </c>
      <c r="D166" s="2">
        <v>4031</v>
      </c>
    </row>
    <row r="167" spans="1:4" s="4" customFormat="1" ht="11.25">
      <c r="A167" s="2" t="s">
        <v>69</v>
      </c>
      <c r="B167" s="3" t="s">
        <v>37</v>
      </c>
      <c r="C167" s="3" t="s">
        <v>71</v>
      </c>
      <c r="D167" s="2">
        <v>4033</v>
      </c>
    </row>
    <row r="168" spans="1:4" s="4" customFormat="1" ht="11.25">
      <c r="A168" s="2" t="s">
        <v>69</v>
      </c>
      <c r="B168" s="3" t="s">
        <v>37</v>
      </c>
      <c r="C168" s="3" t="s">
        <v>38</v>
      </c>
      <c r="D168" s="2">
        <v>4032</v>
      </c>
    </row>
    <row r="169" spans="1:4" s="4" customFormat="1" ht="11.25">
      <c r="A169" s="2" t="s">
        <v>69</v>
      </c>
      <c r="B169" s="3" t="s">
        <v>44</v>
      </c>
      <c r="C169" s="3" t="s">
        <v>45</v>
      </c>
      <c r="D169" s="2">
        <v>4041</v>
      </c>
    </row>
    <row r="170" spans="1:4" s="4" customFormat="1" ht="11.25">
      <c r="A170" s="2" t="s">
        <v>69</v>
      </c>
      <c r="B170" s="3" t="s">
        <v>44</v>
      </c>
      <c r="C170" s="3" t="s">
        <v>46</v>
      </c>
      <c r="D170" s="2">
        <v>4042</v>
      </c>
    </row>
    <row r="171" spans="1:4" s="4" customFormat="1" ht="11.25">
      <c r="A171" s="2" t="s">
        <v>69</v>
      </c>
      <c r="B171" s="3" t="s">
        <v>44</v>
      </c>
      <c r="C171" s="3" t="s">
        <v>48</v>
      </c>
      <c r="D171" s="2">
        <v>4043</v>
      </c>
    </row>
    <row r="172" spans="1:4" s="4" customFormat="1" ht="11.25">
      <c r="A172" s="2" t="s">
        <v>69</v>
      </c>
      <c r="B172" s="3" t="s">
        <v>44</v>
      </c>
      <c r="C172" s="3" t="s">
        <v>49</v>
      </c>
      <c r="D172" s="2">
        <v>4044</v>
      </c>
    </row>
    <row r="173" spans="1:4" s="4" customFormat="1" ht="11.25">
      <c r="A173" s="2" t="s">
        <v>69</v>
      </c>
      <c r="B173" s="3" t="s">
        <v>44</v>
      </c>
      <c r="C173" s="3" t="s">
        <v>50</v>
      </c>
      <c r="D173" s="2">
        <v>4045</v>
      </c>
    </row>
    <row r="174" spans="1:4" s="4" customFormat="1" ht="11.25">
      <c r="A174" s="2" t="s">
        <v>69</v>
      </c>
      <c r="B174" s="3" t="s">
        <v>11</v>
      </c>
      <c r="C174" s="3" t="s">
        <v>13</v>
      </c>
      <c r="D174" s="2">
        <v>4051</v>
      </c>
    </row>
    <row r="175" spans="1:4" s="4" customFormat="1" ht="11.25">
      <c r="A175" s="2" t="s">
        <v>69</v>
      </c>
      <c r="B175" s="3" t="s">
        <v>11</v>
      </c>
      <c r="C175" s="3" t="s">
        <v>12</v>
      </c>
      <c r="D175" s="2">
        <v>4052</v>
      </c>
    </row>
    <row r="176" spans="1:4" s="4" customFormat="1" ht="11.25">
      <c r="A176" s="2" t="s">
        <v>69</v>
      </c>
      <c r="B176" s="3" t="s">
        <v>11</v>
      </c>
      <c r="C176" s="3" t="s">
        <v>10</v>
      </c>
      <c r="D176" s="2">
        <v>4053</v>
      </c>
    </row>
    <row r="177" spans="1:4" s="4" customFormat="1" ht="11.25">
      <c r="A177" s="2" t="s">
        <v>69</v>
      </c>
      <c r="B177" s="3" t="s">
        <v>15</v>
      </c>
      <c r="C177" s="3" t="s">
        <v>16</v>
      </c>
      <c r="D177" s="2">
        <v>4061</v>
      </c>
    </row>
    <row r="178" spans="1:4" s="4" customFormat="1" ht="11.25">
      <c r="A178" s="2" t="s">
        <v>69</v>
      </c>
      <c r="B178" s="3" t="s">
        <v>15</v>
      </c>
      <c r="C178" s="3" t="s">
        <v>17</v>
      </c>
      <c r="D178" s="2">
        <v>4062</v>
      </c>
    </row>
    <row r="179" spans="1:4" s="4" customFormat="1" ht="11.25">
      <c r="A179" s="2" t="s">
        <v>69</v>
      </c>
      <c r="B179" s="3" t="s">
        <v>15</v>
      </c>
      <c r="C179" s="3" t="s">
        <v>21</v>
      </c>
      <c r="D179" s="2">
        <v>4063</v>
      </c>
    </row>
    <row r="180" spans="1:4" s="4" customFormat="1" ht="11.25">
      <c r="A180" s="2" t="s">
        <v>69</v>
      </c>
      <c r="B180" s="3" t="s">
        <v>15</v>
      </c>
      <c r="C180" s="3" t="s">
        <v>18</v>
      </c>
      <c r="D180" s="2">
        <v>4064</v>
      </c>
    </row>
    <row r="181" spans="1:4" s="4" customFormat="1" ht="11.25">
      <c r="A181" s="2" t="s">
        <v>69</v>
      </c>
      <c r="B181" s="3" t="s">
        <v>15</v>
      </c>
      <c r="C181" s="3" t="s">
        <v>10</v>
      </c>
      <c r="D181" s="2">
        <v>4065</v>
      </c>
    </row>
    <row r="182" spans="1:4" s="4" customFormat="1" ht="11.25">
      <c r="A182" s="6" t="s">
        <v>69</v>
      </c>
      <c r="B182" s="7" t="s">
        <v>72</v>
      </c>
      <c r="C182" s="7"/>
      <c r="D182" s="6">
        <v>407</v>
      </c>
    </row>
    <row r="183" spans="1:4" s="4" customFormat="1" ht="11.25">
      <c r="A183" s="6" t="s">
        <v>69</v>
      </c>
      <c r="B183" s="7" t="s">
        <v>73</v>
      </c>
      <c r="C183" s="7"/>
      <c r="D183" s="6">
        <v>408</v>
      </c>
    </row>
    <row r="184" spans="1:4" s="4" customFormat="1" ht="11.25">
      <c r="A184" s="6" t="s">
        <v>69</v>
      </c>
      <c r="B184" s="7" t="s">
        <v>74</v>
      </c>
      <c r="C184" s="7"/>
      <c r="D184" s="6">
        <v>409</v>
      </c>
    </row>
    <row r="185" spans="1:4" s="4" customFormat="1" ht="11.25">
      <c r="A185" s="6" t="s">
        <v>69</v>
      </c>
      <c r="B185" s="7" t="s">
        <v>75</v>
      </c>
      <c r="C185" s="7"/>
      <c r="D185" s="6">
        <v>410</v>
      </c>
    </row>
    <row r="186" spans="1:4" s="4" customFormat="1" ht="11.25">
      <c r="A186" s="6" t="s">
        <v>69</v>
      </c>
      <c r="B186" s="7" t="s">
        <v>52</v>
      </c>
      <c r="C186" s="7"/>
      <c r="D186" s="6">
        <v>411</v>
      </c>
    </row>
    <row r="187" spans="1:4" s="4" customFormat="1" ht="11.25">
      <c r="A187" s="6" t="s">
        <v>131</v>
      </c>
      <c r="B187" s="7" t="s">
        <v>66</v>
      </c>
      <c r="C187" s="7"/>
      <c r="D187" s="6">
        <v>501</v>
      </c>
    </row>
    <row r="188" spans="1:4" s="4" customFormat="1" ht="11.25">
      <c r="A188" s="6" t="s">
        <v>131</v>
      </c>
      <c r="B188" s="7" t="s">
        <v>28</v>
      </c>
      <c r="C188" s="7"/>
      <c r="D188" s="6">
        <v>502</v>
      </c>
    </row>
    <row r="189" spans="1:4" s="4" customFormat="1" ht="11.25">
      <c r="A189" s="2" t="s">
        <v>131</v>
      </c>
      <c r="B189" s="3" t="s">
        <v>6</v>
      </c>
      <c r="C189" s="3" t="s">
        <v>7</v>
      </c>
      <c r="D189" s="2">
        <v>5031</v>
      </c>
    </row>
    <row r="190" spans="1:4" s="4" customFormat="1" ht="11.25">
      <c r="A190" s="2" t="s">
        <v>131</v>
      </c>
      <c r="B190" s="3" t="s">
        <v>6</v>
      </c>
      <c r="C190" s="3" t="s">
        <v>10</v>
      </c>
      <c r="D190" s="2">
        <v>5032</v>
      </c>
    </row>
    <row r="191" spans="1:4" s="4" customFormat="1" ht="11.25">
      <c r="A191" s="2" t="s">
        <v>131</v>
      </c>
      <c r="B191" s="3" t="s">
        <v>11</v>
      </c>
      <c r="C191" s="3" t="s">
        <v>13</v>
      </c>
      <c r="D191" s="2">
        <v>5041</v>
      </c>
    </row>
    <row r="192" spans="1:4" s="4" customFormat="1" ht="11.25">
      <c r="A192" s="2" t="s">
        <v>131</v>
      </c>
      <c r="B192" s="3" t="s">
        <v>11</v>
      </c>
      <c r="C192" s="3" t="s">
        <v>12</v>
      </c>
      <c r="D192" s="2">
        <v>5042</v>
      </c>
    </row>
    <row r="193" spans="1:4" s="4" customFormat="1" ht="11.25">
      <c r="A193" s="2" t="s">
        <v>131</v>
      </c>
      <c r="B193" s="3" t="s">
        <v>11</v>
      </c>
      <c r="C193" s="3" t="s">
        <v>10</v>
      </c>
      <c r="D193" s="2">
        <v>5043</v>
      </c>
    </row>
    <row r="194" spans="1:4" s="4" customFormat="1" ht="11.25">
      <c r="A194" s="2" t="s">
        <v>131</v>
      </c>
      <c r="B194" s="3" t="s">
        <v>11</v>
      </c>
      <c r="C194" s="3" t="s">
        <v>76</v>
      </c>
      <c r="D194" s="2">
        <v>5044</v>
      </c>
    </row>
    <row r="195" spans="1:4" s="4" customFormat="1" ht="11.25">
      <c r="A195" s="6" t="s">
        <v>131</v>
      </c>
      <c r="B195" s="7" t="s">
        <v>23</v>
      </c>
      <c r="C195" s="7"/>
      <c r="D195" s="6">
        <v>505</v>
      </c>
    </row>
    <row r="196" spans="1:4" s="4" customFormat="1" ht="11.25">
      <c r="A196" s="2" t="s">
        <v>131</v>
      </c>
      <c r="B196" s="3" t="s">
        <v>77</v>
      </c>
      <c r="C196" s="3" t="s">
        <v>78</v>
      </c>
      <c r="D196" s="2">
        <v>5062</v>
      </c>
    </row>
    <row r="197" spans="1:4" s="4" customFormat="1" ht="11.25">
      <c r="A197" s="2" t="s">
        <v>131</v>
      </c>
      <c r="B197" s="3" t="s">
        <v>77</v>
      </c>
      <c r="C197" s="3" t="s">
        <v>79</v>
      </c>
      <c r="D197" s="2">
        <v>5063</v>
      </c>
    </row>
    <row r="198" spans="1:4" s="4" customFormat="1" ht="11.25">
      <c r="A198" s="2" t="s">
        <v>131</v>
      </c>
      <c r="B198" s="3" t="s">
        <v>77</v>
      </c>
      <c r="C198" s="3" t="s">
        <v>10</v>
      </c>
      <c r="D198" s="2">
        <v>5064</v>
      </c>
    </row>
    <row r="199" spans="1:4" s="4" customFormat="1" ht="11.25">
      <c r="A199" s="2" t="s">
        <v>131</v>
      </c>
      <c r="B199" s="3" t="s">
        <v>77</v>
      </c>
      <c r="C199" s="3" t="s">
        <v>80</v>
      </c>
      <c r="D199" s="2">
        <v>5065</v>
      </c>
    </row>
    <row r="200" spans="1:4" s="4" customFormat="1" ht="11.25">
      <c r="A200" s="2" t="s">
        <v>131</v>
      </c>
      <c r="B200" s="3" t="s">
        <v>77</v>
      </c>
      <c r="C200" s="3" t="s">
        <v>81</v>
      </c>
      <c r="D200" s="2">
        <v>5066</v>
      </c>
    </row>
    <row r="201" spans="1:4" s="4" customFormat="1" ht="11.25">
      <c r="A201" s="6" t="s">
        <v>131</v>
      </c>
      <c r="B201" s="7" t="s">
        <v>22</v>
      </c>
      <c r="C201" s="7"/>
      <c r="D201" s="6">
        <v>507</v>
      </c>
    </row>
    <row r="202" spans="1:4" s="4" customFormat="1" ht="11.25">
      <c r="A202" s="6" t="s">
        <v>131</v>
      </c>
      <c r="B202" s="7" t="s">
        <v>82</v>
      </c>
      <c r="C202" s="7"/>
      <c r="D202" s="6">
        <v>508</v>
      </c>
    </row>
    <row r="203" spans="1:4" s="4" customFormat="1" ht="11.25">
      <c r="A203" s="2" t="s">
        <v>131</v>
      </c>
      <c r="B203" s="3" t="s">
        <v>83</v>
      </c>
      <c r="C203" s="3" t="s">
        <v>84</v>
      </c>
      <c r="D203" s="2">
        <v>5091</v>
      </c>
    </row>
    <row r="204" spans="1:4" s="4" customFormat="1" ht="11.25">
      <c r="A204" s="2" t="s">
        <v>131</v>
      </c>
      <c r="B204" s="3" t="s">
        <v>83</v>
      </c>
      <c r="C204" s="3" t="s">
        <v>85</v>
      </c>
      <c r="D204" s="2">
        <v>5092</v>
      </c>
    </row>
    <row r="205" spans="1:4" s="4" customFormat="1" ht="11.25">
      <c r="A205" s="2" t="s">
        <v>131</v>
      </c>
      <c r="B205" s="3" t="s">
        <v>83</v>
      </c>
      <c r="C205" s="3" t="s">
        <v>86</v>
      </c>
      <c r="D205" s="2">
        <v>5093</v>
      </c>
    </row>
    <row r="206" spans="1:4" s="4" customFormat="1" ht="11.25">
      <c r="A206" s="2" t="s">
        <v>131</v>
      </c>
      <c r="B206" s="3" t="s">
        <v>158</v>
      </c>
      <c r="C206" s="3" t="s">
        <v>24</v>
      </c>
      <c r="D206" s="2">
        <v>5111</v>
      </c>
    </row>
    <row r="207" spans="1:4" s="4" customFormat="1" ht="11.25">
      <c r="A207" s="2" t="s">
        <v>131</v>
      </c>
      <c r="B207" s="3" t="s">
        <v>158</v>
      </c>
      <c r="C207" s="3" t="s">
        <v>26</v>
      </c>
      <c r="D207" s="2">
        <v>5112</v>
      </c>
    </row>
    <row r="208" spans="1:4" s="4" customFormat="1" ht="11.25">
      <c r="A208" s="2" t="s">
        <v>131</v>
      </c>
      <c r="B208" s="3" t="s">
        <v>158</v>
      </c>
      <c r="C208" s="3" t="s">
        <v>10</v>
      </c>
      <c r="D208" s="2">
        <v>5113</v>
      </c>
    </row>
    <row r="209" spans="1:4" s="4" customFormat="1" ht="11.25">
      <c r="A209" s="2" t="s">
        <v>131</v>
      </c>
      <c r="B209" s="3" t="s">
        <v>15</v>
      </c>
      <c r="C209" s="3" t="s">
        <v>16</v>
      </c>
      <c r="D209" s="2">
        <v>5121</v>
      </c>
    </row>
    <row r="210" spans="1:4" s="4" customFormat="1" ht="11.25">
      <c r="A210" s="2" t="s">
        <v>131</v>
      </c>
      <c r="B210" s="3" t="s">
        <v>15</v>
      </c>
      <c r="C210" s="3" t="s">
        <v>18</v>
      </c>
      <c r="D210" s="2">
        <v>5125</v>
      </c>
    </row>
    <row r="211" spans="1:4" s="4" customFormat="1" ht="11.25">
      <c r="A211" s="2" t="s">
        <v>131</v>
      </c>
      <c r="B211" s="3" t="s">
        <v>15</v>
      </c>
      <c r="C211" s="3" t="s">
        <v>10</v>
      </c>
      <c r="D211" s="2">
        <v>5127</v>
      </c>
    </row>
    <row r="212" spans="1:4" s="4" customFormat="1" ht="11.25">
      <c r="A212" s="6" t="s">
        <v>87</v>
      </c>
      <c r="B212" s="7" t="s">
        <v>66</v>
      </c>
      <c r="C212" s="7"/>
      <c r="D212" s="6">
        <v>601</v>
      </c>
    </row>
    <row r="213" spans="1:4" s="4" customFormat="1" ht="11.25">
      <c r="A213" s="6" t="s">
        <v>87</v>
      </c>
      <c r="B213" s="7" t="s">
        <v>28</v>
      </c>
      <c r="C213" s="7"/>
      <c r="D213" s="6">
        <v>602</v>
      </c>
    </row>
    <row r="214" spans="1:4" s="4" customFormat="1" ht="11.25">
      <c r="A214" s="6" t="s">
        <v>87</v>
      </c>
      <c r="B214" s="7" t="s">
        <v>5</v>
      </c>
      <c r="C214" s="7"/>
      <c r="D214" s="6">
        <v>612</v>
      </c>
    </row>
    <row r="215" spans="1:4" s="4" customFormat="1" ht="11.25">
      <c r="A215" s="2" t="s">
        <v>87</v>
      </c>
      <c r="B215" s="3" t="s">
        <v>6</v>
      </c>
      <c r="C215" s="3" t="s">
        <v>7</v>
      </c>
      <c r="D215" s="2">
        <v>6031</v>
      </c>
    </row>
    <row r="216" spans="1:4" s="4" customFormat="1" ht="11.25">
      <c r="A216" s="2" t="s">
        <v>87</v>
      </c>
      <c r="B216" s="3" t="s">
        <v>6</v>
      </c>
      <c r="C216" s="3" t="s">
        <v>8</v>
      </c>
      <c r="D216" s="2">
        <v>6032</v>
      </c>
    </row>
    <row r="217" spans="1:4" s="4" customFormat="1" ht="11.25">
      <c r="A217" s="2" t="s">
        <v>87</v>
      </c>
      <c r="B217" s="3" t="s">
        <v>6</v>
      </c>
      <c r="C217" s="3" t="s">
        <v>9</v>
      </c>
      <c r="D217" s="2">
        <v>6033</v>
      </c>
    </row>
    <row r="218" spans="1:4" s="4" customFormat="1" ht="11.25">
      <c r="A218" s="2" t="s">
        <v>87</v>
      </c>
      <c r="B218" s="3" t="s">
        <v>6</v>
      </c>
      <c r="C218" s="3" t="s">
        <v>10</v>
      </c>
      <c r="D218" s="2">
        <v>6035</v>
      </c>
    </row>
    <row r="219" spans="1:4" s="4" customFormat="1" ht="11.25">
      <c r="A219" s="2" t="s">
        <v>87</v>
      </c>
      <c r="B219" s="3" t="s">
        <v>11</v>
      </c>
      <c r="C219" s="3" t="s">
        <v>12</v>
      </c>
      <c r="D219" s="2">
        <v>6041</v>
      </c>
    </row>
    <row r="220" spans="1:4" s="4" customFormat="1" ht="11.25">
      <c r="A220" s="2" t="s">
        <v>87</v>
      </c>
      <c r="B220" s="3" t="s">
        <v>11</v>
      </c>
      <c r="C220" s="3" t="s">
        <v>13</v>
      </c>
      <c r="D220" s="2">
        <v>6042</v>
      </c>
    </row>
    <row r="221" spans="1:4" s="4" customFormat="1" ht="11.25">
      <c r="A221" s="2" t="s">
        <v>87</v>
      </c>
      <c r="B221" s="3" t="s">
        <v>11</v>
      </c>
      <c r="C221" s="3" t="s">
        <v>10</v>
      </c>
      <c r="D221" s="2">
        <v>6043</v>
      </c>
    </row>
    <row r="222" spans="1:4" s="4" customFormat="1" ht="11.25">
      <c r="A222" s="6" t="s">
        <v>87</v>
      </c>
      <c r="B222" s="7" t="s">
        <v>14</v>
      </c>
      <c r="C222" s="7"/>
      <c r="D222" s="6">
        <v>605</v>
      </c>
    </row>
    <row r="223" spans="1:4" s="4" customFormat="1" ht="11.25">
      <c r="A223" s="2" t="s">
        <v>87</v>
      </c>
      <c r="B223" s="3" t="s">
        <v>15</v>
      </c>
      <c r="C223" s="3" t="s">
        <v>16</v>
      </c>
      <c r="D223" s="2">
        <v>6061</v>
      </c>
    </row>
    <row r="224" spans="1:4" s="4" customFormat="1" ht="11.25">
      <c r="A224" s="2" t="s">
        <v>87</v>
      </c>
      <c r="B224" s="3" t="s">
        <v>15</v>
      </c>
      <c r="C224" s="3" t="s">
        <v>17</v>
      </c>
      <c r="D224" s="2">
        <v>6062</v>
      </c>
    </row>
    <row r="225" spans="1:4" s="4" customFormat="1" ht="11.25">
      <c r="A225" s="2" t="s">
        <v>87</v>
      </c>
      <c r="B225" s="3" t="s">
        <v>15</v>
      </c>
      <c r="C225" s="3" t="s">
        <v>18</v>
      </c>
      <c r="D225" s="2">
        <v>6063</v>
      </c>
    </row>
    <row r="226" spans="1:4" s="4" customFormat="1" ht="11.25">
      <c r="A226" s="2" t="s">
        <v>87</v>
      </c>
      <c r="B226" s="3" t="s">
        <v>15</v>
      </c>
      <c r="C226" s="3" t="s">
        <v>19</v>
      </c>
      <c r="D226" s="2">
        <v>6064</v>
      </c>
    </row>
    <row r="227" spans="1:4" s="4" customFormat="1" ht="11.25">
      <c r="A227" s="2" t="s">
        <v>87</v>
      </c>
      <c r="B227" s="3" t="s">
        <v>15</v>
      </c>
      <c r="C227" s="3" t="s">
        <v>20</v>
      </c>
      <c r="D227" s="2">
        <v>6065</v>
      </c>
    </row>
    <row r="228" spans="1:4" s="4" customFormat="1" ht="11.25">
      <c r="A228" s="2" t="s">
        <v>87</v>
      </c>
      <c r="B228" s="3" t="s">
        <v>15</v>
      </c>
      <c r="C228" s="3" t="s">
        <v>21</v>
      </c>
      <c r="D228" s="2">
        <v>6067</v>
      </c>
    </row>
    <row r="229" spans="1:4" s="4" customFormat="1" ht="11.25">
      <c r="A229" s="2" t="s">
        <v>87</v>
      </c>
      <c r="B229" s="3" t="s">
        <v>15</v>
      </c>
      <c r="C229" s="3" t="s">
        <v>10</v>
      </c>
      <c r="D229" s="2">
        <v>6068</v>
      </c>
    </row>
    <row r="230" spans="1:4" s="4" customFormat="1" ht="11.25">
      <c r="A230" s="2" t="s">
        <v>87</v>
      </c>
      <c r="B230" s="3" t="s">
        <v>10</v>
      </c>
      <c r="C230" s="3" t="s">
        <v>24</v>
      </c>
      <c r="D230" s="2">
        <v>6071</v>
      </c>
    </row>
    <row r="231" spans="1:4" s="4" customFormat="1" ht="11.25">
      <c r="A231" s="2" t="s">
        <v>87</v>
      </c>
      <c r="B231" s="3" t="s">
        <v>10</v>
      </c>
      <c r="C231" s="3" t="s">
        <v>25</v>
      </c>
      <c r="D231" s="2">
        <v>6072</v>
      </c>
    </row>
    <row r="232" spans="1:4" s="4" customFormat="1" ht="11.25">
      <c r="A232" s="2" t="s">
        <v>87</v>
      </c>
      <c r="B232" s="3" t="s">
        <v>10</v>
      </c>
      <c r="C232" s="3" t="s">
        <v>26</v>
      </c>
      <c r="D232" s="2">
        <v>6073</v>
      </c>
    </row>
    <row r="233" spans="1:4" s="4" customFormat="1" ht="11.25">
      <c r="A233" s="2" t="s">
        <v>87</v>
      </c>
      <c r="B233" s="3" t="s">
        <v>10</v>
      </c>
      <c r="C233" s="3" t="s">
        <v>10</v>
      </c>
      <c r="D233" s="2">
        <v>6074</v>
      </c>
    </row>
    <row r="234" spans="1:4" s="4" customFormat="1" ht="11.25">
      <c r="A234" s="6" t="s">
        <v>151</v>
      </c>
      <c r="B234" s="7" t="s">
        <v>66</v>
      </c>
      <c r="C234" s="7"/>
      <c r="D234" s="6">
        <v>701</v>
      </c>
    </row>
    <row r="235" spans="1:4" s="4" customFormat="1" ht="11.25">
      <c r="A235" s="6" t="s">
        <v>151</v>
      </c>
      <c r="B235" s="7" t="s">
        <v>28</v>
      </c>
      <c r="C235" s="7"/>
      <c r="D235" s="6">
        <v>702</v>
      </c>
    </row>
    <row r="236" spans="1:4" s="4" customFormat="1" ht="11.25">
      <c r="A236" s="6" t="s">
        <v>151</v>
      </c>
      <c r="B236" s="7" t="s">
        <v>5</v>
      </c>
      <c r="C236" s="7"/>
      <c r="D236" s="6">
        <v>707</v>
      </c>
    </row>
    <row r="237" spans="1:4" s="4" customFormat="1" ht="11.25">
      <c r="A237" s="2" t="s">
        <v>151</v>
      </c>
      <c r="B237" s="3" t="s">
        <v>88</v>
      </c>
      <c r="C237" s="3" t="s">
        <v>89</v>
      </c>
      <c r="D237" s="2">
        <v>7031</v>
      </c>
    </row>
    <row r="238" spans="1:4" s="4" customFormat="1" ht="11.25">
      <c r="A238" s="2" t="s">
        <v>151</v>
      </c>
      <c r="B238" s="3" t="s">
        <v>88</v>
      </c>
      <c r="C238" s="3" t="s">
        <v>90</v>
      </c>
      <c r="D238" s="2">
        <v>7032</v>
      </c>
    </row>
    <row r="239" spans="1:4" s="4" customFormat="1" ht="11.25">
      <c r="A239" s="2" t="s">
        <v>151</v>
      </c>
      <c r="B239" s="3" t="s">
        <v>11</v>
      </c>
      <c r="C239" s="3" t="s">
        <v>13</v>
      </c>
      <c r="D239" s="2">
        <v>7041</v>
      </c>
    </row>
    <row r="240" spans="1:4" s="4" customFormat="1" ht="11.25">
      <c r="A240" s="2" t="s">
        <v>151</v>
      </c>
      <c r="B240" s="3" t="s">
        <v>11</v>
      </c>
      <c r="C240" s="3" t="s">
        <v>12</v>
      </c>
      <c r="D240" s="2">
        <v>7042</v>
      </c>
    </row>
    <row r="241" spans="1:4" s="4" customFormat="1" ht="11.25">
      <c r="A241" s="2" t="s">
        <v>151</v>
      </c>
      <c r="B241" s="3" t="s">
        <v>11</v>
      </c>
      <c r="C241" s="3" t="s">
        <v>10</v>
      </c>
      <c r="D241" s="2">
        <v>7043</v>
      </c>
    </row>
    <row r="242" spans="1:4" s="4" customFormat="1" ht="11.25">
      <c r="A242" s="2" t="s">
        <v>151</v>
      </c>
      <c r="B242" s="3" t="s">
        <v>11</v>
      </c>
      <c r="C242" s="3" t="s">
        <v>76</v>
      </c>
      <c r="D242" s="2">
        <v>7044</v>
      </c>
    </row>
    <row r="243" spans="1:4" s="4" customFormat="1" ht="11.25">
      <c r="A243" s="2" t="s">
        <v>151</v>
      </c>
      <c r="B243" s="3" t="s">
        <v>44</v>
      </c>
      <c r="C243" s="3" t="s">
        <v>49</v>
      </c>
      <c r="D243" s="2">
        <v>7051</v>
      </c>
    </row>
    <row r="244" spans="1:4" s="4" customFormat="1" ht="11.25">
      <c r="A244" s="2" t="s">
        <v>151</v>
      </c>
      <c r="B244" s="3" t="s">
        <v>44</v>
      </c>
      <c r="C244" s="3" t="s">
        <v>48</v>
      </c>
      <c r="D244" s="2">
        <v>7052</v>
      </c>
    </row>
    <row r="245" spans="1:4" s="4" customFormat="1" ht="11.25">
      <c r="A245" s="2" t="s">
        <v>151</v>
      </c>
      <c r="B245" s="3" t="s">
        <v>44</v>
      </c>
      <c r="C245" s="3" t="s">
        <v>50</v>
      </c>
      <c r="D245" s="2">
        <v>7053</v>
      </c>
    </row>
    <row r="246" spans="1:4" s="4" customFormat="1" ht="11.25">
      <c r="A246" s="2" t="s">
        <v>151</v>
      </c>
      <c r="B246" s="3" t="s">
        <v>44</v>
      </c>
      <c r="C246" s="3" t="s">
        <v>46</v>
      </c>
      <c r="D246" s="2">
        <v>7054</v>
      </c>
    </row>
    <row r="247" spans="1:4" s="4" customFormat="1" ht="11.25">
      <c r="A247" s="2" t="s">
        <v>151</v>
      </c>
      <c r="B247" s="3" t="s">
        <v>15</v>
      </c>
      <c r="C247" s="3" t="s">
        <v>16</v>
      </c>
      <c r="D247" s="2">
        <v>7061</v>
      </c>
    </row>
    <row r="248" spans="1:4" s="4" customFormat="1" ht="11.25">
      <c r="A248" s="2" t="s">
        <v>151</v>
      </c>
      <c r="B248" s="3" t="s">
        <v>15</v>
      </c>
      <c r="C248" s="3" t="s">
        <v>56</v>
      </c>
      <c r="D248" s="2">
        <v>7062</v>
      </c>
    </row>
    <row r="249" spans="1:4" s="4" customFormat="1" ht="11.25">
      <c r="A249" s="2" t="s">
        <v>151</v>
      </c>
      <c r="B249" s="3" t="s">
        <v>15</v>
      </c>
      <c r="C249" s="3" t="s">
        <v>18</v>
      </c>
      <c r="D249" s="2">
        <v>7063</v>
      </c>
    </row>
    <row r="250" spans="1:4" s="4" customFormat="1" ht="11.25">
      <c r="A250" s="2" t="s">
        <v>151</v>
      </c>
      <c r="B250" s="3" t="s">
        <v>15</v>
      </c>
      <c r="C250" s="3" t="s">
        <v>91</v>
      </c>
      <c r="D250" s="2">
        <v>7064</v>
      </c>
    </row>
    <row r="251" spans="1:4" s="4" customFormat="1" ht="11.25">
      <c r="A251" s="2" t="s">
        <v>151</v>
      </c>
      <c r="B251" s="3" t="s">
        <v>15</v>
      </c>
      <c r="C251" s="3" t="s">
        <v>17</v>
      </c>
      <c r="D251" s="2">
        <v>7068</v>
      </c>
    </row>
    <row r="252" spans="1:4" s="4" customFormat="1" ht="11.25">
      <c r="A252" s="2" t="s">
        <v>151</v>
      </c>
      <c r="B252" s="3" t="s">
        <v>15</v>
      </c>
      <c r="C252" s="3" t="s">
        <v>21</v>
      </c>
      <c r="D252" s="2">
        <v>7065</v>
      </c>
    </row>
    <row r="253" spans="1:4" s="4" customFormat="1" ht="11.25">
      <c r="A253" s="2" t="s">
        <v>151</v>
      </c>
      <c r="B253" s="3" t="s">
        <v>15</v>
      </c>
      <c r="C253" s="3" t="s">
        <v>20</v>
      </c>
      <c r="D253" s="2">
        <v>7066</v>
      </c>
    </row>
    <row r="254" spans="1:4" s="4" customFormat="1" ht="11.25">
      <c r="A254" s="2" t="s">
        <v>151</v>
      </c>
      <c r="B254" s="3" t="s">
        <v>15</v>
      </c>
      <c r="C254" s="3" t="s">
        <v>10</v>
      </c>
      <c r="D254" s="2">
        <v>7067</v>
      </c>
    </row>
    <row r="255" spans="1:4" s="4" customFormat="1" ht="11.25">
      <c r="A255" s="2" t="s">
        <v>151</v>
      </c>
      <c r="B255" s="3" t="s">
        <v>92</v>
      </c>
      <c r="C255" s="3" t="s">
        <v>93</v>
      </c>
      <c r="D255" s="2">
        <v>3051</v>
      </c>
    </row>
    <row r="256" spans="1:4" s="4" customFormat="1" ht="11.25">
      <c r="A256" s="2" t="s">
        <v>151</v>
      </c>
      <c r="B256" s="3" t="s">
        <v>92</v>
      </c>
      <c r="C256" s="3" t="s">
        <v>94</v>
      </c>
      <c r="D256" s="2">
        <v>3052</v>
      </c>
    </row>
    <row r="257" spans="1:4" s="4" customFormat="1" ht="11.25">
      <c r="A257" s="2" t="s">
        <v>151</v>
      </c>
      <c r="B257" s="3" t="s">
        <v>92</v>
      </c>
      <c r="C257" s="3" t="s">
        <v>95</v>
      </c>
      <c r="D257" s="2">
        <v>3053</v>
      </c>
    </row>
    <row r="258" spans="1:4" s="4" customFormat="1" ht="11.25">
      <c r="A258" s="2" t="s">
        <v>151</v>
      </c>
      <c r="B258" s="3" t="s">
        <v>92</v>
      </c>
      <c r="C258" s="3" t="s">
        <v>96</v>
      </c>
      <c r="D258" s="2">
        <v>3054</v>
      </c>
    </row>
    <row r="259" spans="1:4" s="4" customFormat="1" ht="11.25">
      <c r="A259" s="2" t="s">
        <v>97</v>
      </c>
      <c r="B259" s="3" t="s">
        <v>98</v>
      </c>
      <c r="C259" s="3" t="s">
        <v>99</v>
      </c>
      <c r="D259" s="2">
        <v>8011</v>
      </c>
    </row>
    <row r="260" spans="1:4" s="4" customFormat="1" ht="11.25">
      <c r="A260" s="2" t="s">
        <v>97</v>
      </c>
      <c r="B260" s="3" t="s">
        <v>98</v>
      </c>
      <c r="C260" s="3" t="s">
        <v>100</v>
      </c>
      <c r="D260" s="2">
        <v>8012</v>
      </c>
    </row>
    <row r="261" spans="1:4" s="4" customFormat="1" ht="11.25">
      <c r="A261" s="2" t="s">
        <v>97</v>
      </c>
      <c r="B261" s="3" t="s">
        <v>98</v>
      </c>
      <c r="C261" s="3" t="s">
        <v>101</v>
      </c>
      <c r="D261" s="2">
        <v>8013</v>
      </c>
    </row>
    <row r="262" spans="1:4" s="4" customFormat="1" ht="11.25">
      <c r="A262" s="6" t="s">
        <v>102</v>
      </c>
      <c r="B262" s="7" t="s">
        <v>28</v>
      </c>
      <c r="C262" s="7"/>
      <c r="D262" s="6">
        <v>902</v>
      </c>
    </row>
    <row r="263" spans="1:4" s="4" customFormat="1" ht="11.25">
      <c r="A263" s="6" t="s">
        <v>102</v>
      </c>
      <c r="B263" s="7" t="s">
        <v>67</v>
      </c>
      <c r="C263" s="7"/>
      <c r="D263" s="6">
        <v>903</v>
      </c>
    </row>
    <row r="264" spans="1:4" s="4" customFormat="1" ht="11.25">
      <c r="A264" s="6" t="s">
        <v>102</v>
      </c>
      <c r="B264" s="7" t="s">
        <v>103</v>
      </c>
      <c r="C264" s="7"/>
      <c r="D264" s="6">
        <v>904</v>
      </c>
    </row>
    <row r="265" spans="1:4" s="4" customFormat="1" ht="11.25">
      <c r="A265" s="2" t="s">
        <v>102</v>
      </c>
      <c r="B265" s="3" t="s">
        <v>104</v>
      </c>
      <c r="C265" s="3" t="s">
        <v>24</v>
      </c>
      <c r="D265" s="2">
        <v>9051</v>
      </c>
    </row>
    <row r="266" spans="1:4" s="4" customFormat="1" ht="11.25">
      <c r="A266" s="2" t="s">
        <v>102</v>
      </c>
      <c r="B266" s="3" t="s">
        <v>104</v>
      </c>
      <c r="C266" s="3" t="s">
        <v>26</v>
      </c>
      <c r="D266" s="2">
        <v>9052</v>
      </c>
    </row>
    <row r="267" spans="1:4" s="4" customFormat="1" ht="11.25">
      <c r="A267" s="2" t="s">
        <v>102</v>
      </c>
      <c r="B267" s="3" t="s">
        <v>104</v>
      </c>
      <c r="C267" s="3" t="s">
        <v>10</v>
      </c>
      <c r="D267" s="2">
        <v>9053</v>
      </c>
    </row>
    <row r="268" spans="1:4" s="4" customFormat="1" ht="11.25">
      <c r="A268" s="2" t="s">
        <v>150</v>
      </c>
      <c r="B268" s="3" t="s">
        <v>11</v>
      </c>
      <c r="C268" s="3" t="s">
        <v>105</v>
      </c>
      <c r="D268" s="2">
        <v>10011</v>
      </c>
    </row>
    <row r="269" spans="1:4" s="4" customFormat="1" ht="11.25">
      <c r="A269" s="2" t="s">
        <v>150</v>
      </c>
      <c r="B269" s="3" t="s">
        <v>11</v>
      </c>
      <c r="C269" s="3" t="s">
        <v>106</v>
      </c>
      <c r="D269" s="2">
        <v>10012</v>
      </c>
    </row>
    <row r="270" spans="1:4" s="4" customFormat="1" ht="11.25">
      <c r="A270" s="2" t="s">
        <v>150</v>
      </c>
      <c r="B270" s="3" t="s">
        <v>11</v>
      </c>
      <c r="C270" s="3" t="s">
        <v>12</v>
      </c>
      <c r="D270" s="2">
        <v>10013</v>
      </c>
    </row>
    <row r="271" spans="1:4" s="4" customFormat="1" ht="11.25">
      <c r="A271" s="2" t="s">
        <v>150</v>
      </c>
      <c r="B271" s="3" t="s">
        <v>11</v>
      </c>
      <c r="C271" s="3" t="s">
        <v>10</v>
      </c>
      <c r="D271" s="2">
        <v>10014</v>
      </c>
    </row>
    <row r="272" spans="1:4" s="4" customFormat="1" ht="11.25">
      <c r="A272" s="6" t="s">
        <v>150</v>
      </c>
      <c r="B272" s="7" t="s">
        <v>28</v>
      </c>
      <c r="C272" s="7"/>
      <c r="D272" s="6">
        <v>1002</v>
      </c>
    </row>
    <row r="273" spans="1:4" s="4" customFormat="1" ht="11.25">
      <c r="A273" s="6" t="s">
        <v>150</v>
      </c>
      <c r="B273" s="7" t="s">
        <v>5</v>
      </c>
      <c r="C273" s="7"/>
      <c r="D273" s="6">
        <v>1003</v>
      </c>
    </row>
    <row r="274" spans="1:4" s="4" customFormat="1" ht="11.25">
      <c r="A274" s="2" t="s">
        <v>150</v>
      </c>
      <c r="B274" s="3" t="s">
        <v>88</v>
      </c>
      <c r="C274" s="3" t="s">
        <v>107</v>
      </c>
      <c r="D274" s="2">
        <v>10041</v>
      </c>
    </row>
    <row r="275" spans="1:4" s="4" customFormat="1" ht="11.25">
      <c r="A275" s="2" t="s">
        <v>150</v>
      </c>
      <c r="B275" s="3" t="s">
        <v>88</v>
      </c>
      <c r="C275" s="3" t="s">
        <v>10</v>
      </c>
      <c r="D275" s="2">
        <v>10042</v>
      </c>
    </row>
    <row r="276" spans="1:4" s="4" customFormat="1" ht="11.25">
      <c r="A276" s="2" t="s">
        <v>150</v>
      </c>
      <c r="B276" s="3" t="s">
        <v>44</v>
      </c>
      <c r="C276" s="3" t="s">
        <v>48</v>
      </c>
      <c r="D276" s="2">
        <v>10051</v>
      </c>
    </row>
    <row r="277" spans="1:4" s="4" customFormat="1" ht="11.25">
      <c r="A277" s="2" t="s">
        <v>150</v>
      </c>
      <c r="B277" s="3" t="s">
        <v>44</v>
      </c>
      <c r="C277" s="3" t="s">
        <v>49</v>
      </c>
      <c r="D277" s="2">
        <v>10052</v>
      </c>
    </row>
    <row r="278" spans="1:4" s="4" customFormat="1" ht="11.25">
      <c r="A278" s="2" t="s">
        <v>150</v>
      </c>
      <c r="B278" s="3" t="s">
        <v>44</v>
      </c>
      <c r="C278" s="3" t="s">
        <v>50</v>
      </c>
      <c r="D278" s="2">
        <v>10053</v>
      </c>
    </row>
    <row r="279" spans="1:4" s="4" customFormat="1" ht="11.25">
      <c r="A279" s="2" t="s">
        <v>150</v>
      </c>
      <c r="B279" s="3" t="s">
        <v>15</v>
      </c>
      <c r="C279" s="3" t="s">
        <v>108</v>
      </c>
      <c r="D279" s="2">
        <v>10061</v>
      </c>
    </row>
    <row r="280" spans="1:4" s="4" customFormat="1" ht="11.25">
      <c r="A280" s="2" t="s">
        <v>150</v>
      </c>
      <c r="B280" s="3" t="s">
        <v>15</v>
      </c>
      <c r="C280" s="3" t="s">
        <v>17</v>
      </c>
      <c r="D280" s="2">
        <v>10062</v>
      </c>
    </row>
    <row r="281" spans="1:4" s="4" customFormat="1" ht="11.25">
      <c r="A281" s="2" t="s">
        <v>150</v>
      </c>
      <c r="B281" s="3" t="s">
        <v>15</v>
      </c>
      <c r="C281" s="3" t="s">
        <v>18</v>
      </c>
      <c r="D281" s="2">
        <v>10063</v>
      </c>
    </row>
    <row r="282" spans="1:4" s="4" customFormat="1" ht="11.25">
      <c r="A282" s="2" t="s">
        <v>150</v>
      </c>
      <c r="B282" s="3" t="s">
        <v>15</v>
      </c>
      <c r="C282" s="3" t="s">
        <v>10</v>
      </c>
      <c r="D282" s="2">
        <v>10064</v>
      </c>
    </row>
    <row r="283" spans="1:4" s="4" customFormat="1" ht="11.25">
      <c r="A283" s="6" t="s">
        <v>150</v>
      </c>
      <c r="B283" s="7" t="s">
        <v>52</v>
      </c>
      <c r="C283" s="7"/>
      <c r="D283" s="6">
        <v>1007</v>
      </c>
    </row>
    <row r="284" spans="1:4" s="4" customFormat="1" ht="11.25">
      <c r="A284" s="2" t="s">
        <v>150</v>
      </c>
      <c r="B284" s="3" t="s">
        <v>10</v>
      </c>
      <c r="C284" s="3" t="s">
        <v>24</v>
      </c>
      <c r="D284" s="2">
        <v>10081</v>
      </c>
    </row>
    <row r="285" spans="1:4" s="4" customFormat="1" ht="11.25">
      <c r="A285" s="2" t="s">
        <v>150</v>
      </c>
      <c r="B285" s="3" t="s">
        <v>10</v>
      </c>
      <c r="C285" s="3" t="s">
        <v>10</v>
      </c>
      <c r="D285" s="2">
        <v>10082</v>
      </c>
    </row>
    <row r="286" spans="1:4" s="4" customFormat="1" ht="11.25">
      <c r="A286" s="6" t="s">
        <v>148</v>
      </c>
      <c r="B286" s="7" t="s">
        <v>5</v>
      </c>
      <c r="C286" s="7"/>
      <c r="D286" s="6">
        <v>1101</v>
      </c>
    </row>
    <row r="287" spans="1:4" s="4" customFormat="1" ht="11.25">
      <c r="A287" s="6" t="s">
        <v>109</v>
      </c>
      <c r="B287" s="7" t="s">
        <v>110</v>
      </c>
      <c r="C287" s="7"/>
      <c r="D287" s="6">
        <v>1201</v>
      </c>
    </row>
    <row r="288" spans="1:4" s="4" customFormat="1" ht="11.25">
      <c r="A288" s="2" t="s">
        <v>109</v>
      </c>
      <c r="B288" s="3" t="s">
        <v>111</v>
      </c>
      <c r="C288" s="3" t="s">
        <v>112</v>
      </c>
      <c r="D288" s="2">
        <v>12021</v>
      </c>
    </row>
    <row r="289" spans="1:4" s="4" customFormat="1" ht="11.25">
      <c r="A289" s="2" t="s">
        <v>109</v>
      </c>
      <c r="B289" s="3" t="s">
        <v>111</v>
      </c>
      <c r="C289" s="3" t="s">
        <v>86</v>
      </c>
      <c r="D289" s="2">
        <v>12022</v>
      </c>
    </row>
    <row r="290" spans="1:4" s="4" customFormat="1" ht="11.25">
      <c r="A290" s="2" t="s">
        <v>113</v>
      </c>
      <c r="B290" s="3" t="s">
        <v>114</v>
      </c>
      <c r="C290" s="3" t="s">
        <v>115</v>
      </c>
      <c r="D290" s="2">
        <v>13011</v>
      </c>
    </row>
    <row r="291" spans="1:4" s="4" customFormat="1" ht="11.25">
      <c r="A291" s="2" t="s">
        <v>113</v>
      </c>
      <c r="B291" s="3" t="s">
        <v>114</v>
      </c>
      <c r="C291" s="3" t="s">
        <v>70</v>
      </c>
      <c r="D291" s="2">
        <v>13012</v>
      </c>
    </row>
    <row r="292" spans="1:4" s="4" customFormat="1" ht="11.25">
      <c r="A292" s="2" t="s">
        <v>113</v>
      </c>
      <c r="B292" s="3" t="s">
        <v>114</v>
      </c>
      <c r="C292" s="3" t="s">
        <v>116</v>
      </c>
      <c r="D292" s="2">
        <v>13013</v>
      </c>
    </row>
    <row r="293" spans="1:4" s="4" customFormat="1" ht="11.25">
      <c r="A293" s="2" t="s">
        <v>113</v>
      </c>
      <c r="B293" s="3" t="s">
        <v>114</v>
      </c>
      <c r="C293" s="3" t="s">
        <v>117</v>
      </c>
      <c r="D293" s="2">
        <v>13014</v>
      </c>
    </row>
    <row r="294" spans="1:4" s="4" customFormat="1" ht="11.25">
      <c r="A294" s="2" t="s">
        <v>113</v>
      </c>
      <c r="B294" s="3" t="s">
        <v>114</v>
      </c>
      <c r="C294" s="3" t="s">
        <v>118</v>
      </c>
      <c r="D294" s="2">
        <v>13015</v>
      </c>
    </row>
    <row r="295" spans="1:4" s="4" customFormat="1" ht="11.25">
      <c r="A295" s="2" t="s">
        <v>113</v>
      </c>
      <c r="B295" s="3" t="s">
        <v>114</v>
      </c>
      <c r="C295" s="3" t="s">
        <v>119</v>
      </c>
      <c r="D295" s="2">
        <v>13016</v>
      </c>
    </row>
    <row r="296" spans="1:4" s="10" customFormat="1" ht="11.25">
      <c r="A296" s="11" t="s">
        <v>120</v>
      </c>
      <c r="B296" s="12" t="s">
        <v>152</v>
      </c>
      <c r="C296" s="12" t="s">
        <v>121</v>
      </c>
      <c r="D296" s="11">
        <v>2201</v>
      </c>
    </row>
    <row r="297" spans="1:4" s="10" customFormat="1" ht="11.25">
      <c r="A297" s="11" t="s">
        <v>120</v>
      </c>
      <c r="B297" s="12" t="s">
        <v>152</v>
      </c>
      <c r="C297" s="12" t="s">
        <v>122</v>
      </c>
      <c r="D297" s="11">
        <v>2202</v>
      </c>
    </row>
    <row r="298" spans="1:4" s="10" customFormat="1" ht="11.25">
      <c r="A298" s="11" t="s">
        <v>120</v>
      </c>
      <c r="B298" s="12" t="s">
        <v>152</v>
      </c>
      <c r="C298" s="12" t="s">
        <v>123</v>
      </c>
      <c r="D298" s="11">
        <v>2203</v>
      </c>
    </row>
    <row r="299" spans="1:4" s="10" customFormat="1" ht="11.25">
      <c r="A299" s="11" t="s">
        <v>120</v>
      </c>
      <c r="B299" s="12" t="s">
        <v>152</v>
      </c>
      <c r="C299" s="12" t="s">
        <v>124</v>
      </c>
      <c r="D299" s="11">
        <v>2204</v>
      </c>
    </row>
    <row r="300" spans="1:4" s="10" customFormat="1" ht="11.25">
      <c r="A300" s="11" t="s">
        <v>120</v>
      </c>
      <c r="B300" s="12" t="s">
        <v>152</v>
      </c>
      <c r="C300" s="12" t="s">
        <v>125</v>
      </c>
      <c r="D300" s="11">
        <v>2206</v>
      </c>
    </row>
    <row r="301" spans="1:4" s="10" customFormat="1" ht="11.25">
      <c r="A301" s="11" t="s">
        <v>120</v>
      </c>
      <c r="B301" s="12" t="s">
        <v>153</v>
      </c>
      <c r="C301" s="12" t="s">
        <v>121</v>
      </c>
      <c r="D301" s="11">
        <v>2301</v>
      </c>
    </row>
    <row r="302" spans="1:4" s="10" customFormat="1" ht="11.25">
      <c r="A302" s="11" t="s">
        <v>120</v>
      </c>
      <c r="B302" s="12" t="s">
        <v>153</v>
      </c>
      <c r="C302" s="12" t="s">
        <v>122</v>
      </c>
      <c r="D302" s="11">
        <v>2302</v>
      </c>
    </row>
    <row r="303" spans="1:4" s="10" customFormat="1" ht="11.25">
      <c r="A303" s="11" t="s">
        <v>120</v>
      </c>
      <c r="B303" s="12" t="s">
        <v>153</v>
      </c>
      <c r="C303" s="12" t="s">
        <v>126</v>
      </c>
      <c r="D303" s="11">
        <v>2303</v>
      </c>
    </row>
    <row r="304" spans="1:4" s="10" customFormat="1" ht="11.25">
      <c r="A304" s="11" t="s">
        <v>120</v>
      </c>
      <c r="B304" s="12" t="s">
        <v>153</v>
      </c>
      <c r="C304" s="12" t="s">
        <v>127</v>
      </c>
      <c r="D304" s="11">
        <v>2304</v>
      </c>
    </row>
    <row r="305" spans="1:4" s="10" customFormat="1" ht="11.25">
      <c r="A305" s="11" t="s">
        <v>120</v>
      </c>
      <c r="B305" s="12" t="s">
        <v>153</v>
      </c>
      <c r="C305" s="12" t="s">
        <v>123</v>
      </c>
      <c r="D305" s="11">
        <v>2305</v>
      </c>
    </row>
    <row r="306" spans="1:4" s="10" customFormat="1" ht="11.25">
      <c r="A306" s="11" t="s">
        <v>120</v>
      </c>
      <c r="B306" s="12" t="s">
        <v>153</v>
      </c>
      <c r="C306" s="12" t="s">
        <v>124</v>
      </c>
      <c r="D306" s="11">
        <v>2306</v>
      </c>
    </row>
    <row r="307" spans="1:4" s="10" customFormat="1" ht="11.25">
      <c r="A307" s="11" t="s">
        <v>120</v>
      </c>
      <c r="B307" s="12" t="s">
        <v>153</v>
      </c>
      <c r="C307" s="12" t="s">
        <v>125</v>
      </c>
      <c r="D307" s="11">
        <v>2308</v>
      </c>
    </row>
    <row r="308" spans="1:4" s="10" customFormat="1" ht="11.25">
      <c r="A308" s="11" t="s">
        <v>120</v>
      </c>
      <c r="B308" s="12" t="s">
        <v>154</v>
      </c>
      <c r="C308" s="12" t="s">
        <v>121</v>
      </c>
      <c r="D308" s="11">
        <v>2401</v>
      </c>
    </row>
    <row r="309" spans="1:4" s="10" customFormat="1" ht="11.25">
      <c r="A309" s="11" t="s">
        <v>120</v>
      </c>
      <c r="B309" s="12" t="s">
        <v>154</v>
      </c>
      <c r="C309" s="12" t="s">
        <v>122</v>
      </c>
      <c r="D309" s="11">
        <v>2402</v>
      </c>
    </row>
    <row r="310" spans="1:4" s="10" customFormat="1" ht="11.25">
      <c r="A310" s="11" t="s">
        <v>120</v>
      </c>
      <c r="B310" s="12" t="s">
        <v>154</v>
      </c>
      <c r="C310" s="12" t="s">
        <v>126</v>
      </c>
      <c r="D310" s="11">
        <v>2403</v>
      </c>
    </row>
    <row r="311" spans="1:4" s="10" customFormat="1" ht="11.25">
      <c r="A311" s="11" t="s">
        <v>120</v>
      </c>
      <c r="B311" s="12" t="s">
        <v>154</v>
      </c>
      <c r="C311" s="12" t="s">
        <v>127</v>
      </c>
      <c r="D311" s="11">
        <v>2404</v>
      </c>
    </row>
    <row r="312" spans="1:4" s="10" customFormat="1" ht="11.25">
      <c r="A312" s="11" t="s">
        <v>120</v>
      </c>
      <c r="B312" s="12" t="s">
        <v>154</v>
      </c>
      <c r="C312" s="12" t="s">
        <v>123</v>
      </c>
      <c r="D312" s="11">
        <v>2405</v>
      </c>
    </row>
    <row r="313" spans="1:4" s="10" customFormat="1" ht="11.25">
      <c r="A313" s="11" t="s">
        <v>120</v>
      </c>
      <c r="B313" s="12" t="s">
        <v>154</v>
      </c>
      <c r="C313" s="12" t="s">
        <v>124</v>
      </c>
      <c r="D313" s="11">
        <v>2406</v>
      </c>
    </row>
    <row r="314" spans="1:4" s="10" customFormat="1" ht="11.25">
      <c r="A314" s="11" t="s">
        <v>120</v>
      </c>
      <c r="B314" s="12" t="s">
        <v>154</v>
      </c>
      <c r="C314" s="12" t="s">
        <v>125</v>
      </c>
      <c r="D314" s="11">
        <v>2407</v>
      </c>
    </row>
    <row r="315" spans="1:4" s="10" customFormat="1" ht="11.25">
      <c r="A315" s="11" t="s">
        <v>120</v>
      </c>
      <c r="B315" s="12" t="s">
        <v>155</v>
      </c>
      <c r="C315" s="12" t="s">
        <v>121</v>
      </c>
      <c r="D315" s="11">
        <v>2501</v>
      </c>
    </row>
    <row r="316" spans="1:4" s="10" customFormat="1" ht="11.25">
      <c r="A316" s="11" t="s">
        <v>120</v>
      </c>
      <c r="B316" s="12" t="s">
        <v>155</v>
      </c>
      <c r="C316" s="12" t="s">
        <v>122</v>
      </c>
      <c r="D316" s="11">
        <v>2502</v>
      </c>
    </row>
    <row r="317" spans="1:4" s="10" customFormat="1" ht="11.25">
      <c r="A317" s="11" t="s">
        <v>120</v>
      </c>
      <c r="B317" s="12" t="s">
        <v>155</v>
      </c>
      <c r="C317" s="12" t="s">
        <v>126</v>
      </c>
      <c r="D317" s="11">
        <v>2503</v>
      </c>
    </row>
    <row r="318" spans="1:4" s="10" customFormat="1" ht="11.25">
      <c r="A318" s="11" t="s">
        <v>120</v>
      </c>
      <c r="B318" s="12" t="s">
        <v>155</v>
      </c>
      <c r="C318" s="12" t="s">
        <v>127</v>
      </c>
      <c r="D318" s="11">
        <v>2504</v>
      </c>
    </row>
    <row r="319" spans="1:4" s="10" customFormat="1" ht="11.25">
      <c r="A319" s="11" t="s">
        <v>120</v>
      </c>
      <c r="B319" s="12" t="s">
        <v>155</v>
      </c>
      <c r="C319" s="12" t="s">
        <v>123</v>
      </c>
      <c r="D319" s="11">
        <v>2505</v>
      </c>
    </row>
    <row r="320" spans="1:4" s="10" customFormat="1" ht="11.25">
      <c r="A320" s="11" t="s">
        <v>120</v>
      </c>
      <c r="B320" s="12" t="s">
        <v>155</v>
      </c>
      <c r="C320" s="12" t="s">
        <v>124</v>
      </c>
      <c r="D320" s="11">
        <v>2506</v>
      </c>
    </row>
    <row r="321" spans="1:4" s="10" customFormat="1" ht="11.25">
      <c r="A321" s="11" t="s">
        <v>120</v>
      </c>
      <c r="B321" s="12" t="s">
        <v>155</v>
      </c>
      <c r="C321" s="12" t="s">
        <v>125</v>
      </c>
      <c r="D321" s="11">
        <v>2508</v>
      </c>
    </row>
    <row r="322" spans="1:4" s="10" customFormat="1" ht="11.25">
      <c r="A322" s="11" t="s">
        <v>120</v>
      </c>
      <c r="B322" s="12" t="s">
        <v>159</v>
      </c>
      <c r="C322" s="12" t="s">
        <v>121</v>
      </c>
      <c r="D322" s="11">
        <v>2601</v>
      </c>
    </row>
    <row r="323" spans="1:4" s="10" customFormat="1" ht="11.25">
      <c r="A323" s="11" t="s">
        <v>120</v>
      </c>
      <c r="B323" s="12" t="s">
        <v>159</v>
      </c>
      <c r="C323" s="12" t="s">
        <v>122</v>
      </c>
      <c r="D323" s="11">
        <v>2602</v>
      </c>
    </row>
    <row r="324" spans="1:4" s="10" customFormat="1" ht="11.25">
      <c r="A324" s="11" t="s">
        <v>120</v>
      </c>
      <c r="B324" s="12" t="s">
        <v>159</v>
      </c>
      <c r="C324" s="12" t="s">
        <v>126</v>
      </c>
      <c r="D324" s="11">
        <v>2603</v>
      </c>
    </row>
    <row r="325" spans="1:4" s="10" customFormat="1" ht="11.25">
      <c r="A325" s="11" t="s">
        <v>120</v>
      </c>
      <c r="B325" s="12" t="s">
        <v>159</v>
      </c>
      <c r="C325" s="12" t="s">
        <v>127</v>
      </c>
      <c r="D325" s="11">
        <v>2604</v>
      </c>
    </row>
    <row r="326" spans="1:4" s="10" customFormat="1" ht="11.25">
      <c r="A326" s="11" t="s">
        <v>120</v>
      </c>
      <c r="B326" s="12" t="s">
        <v>159</v>
      </c>
      <c r="C326" s="12" t="s">
        <v>123</v>
      </c>
      <c r="D326" s="11">
        <v>2605</v>
      </c>
    </row>
    <row r="327" spans="1:4" s="10" customFormat="1" ht="11.25">
      <c r="A327" s="11" t="s">
        <v>120</v>
      </c>
      <c r="B327" s="12" t="s">
        <v>159</v>
      </c>
      <c r="C327" s="12" t="s">
        <v>124</v>
      </c>
      <c r="D327" s="11">
        <v>2606</v>
      </c>
    </row>
    <row r="328" spans="1:4" s="10" customFormat="1" ht="11.25">
      <c r="A328" s="11" t="s">
        <v>120</v>
      </c>
      <c r="B328" s="12" t="s">
        <v>159</v>
      </c>
      <c r="C328" s="12" t="s">
        <v>125</v>
      </c>
      <c r="D328" s="11">
        <v>2607</v>
      </c>
    </row>
    <row r="329" spans="1:4" s="10" customFormat="1" ht="11.25">
      <c r="A329" s="11" t="s">
        <v>120</v>
      </c>
      <c r="B329" s="12" t="s">
        <v>168</v>
      </c>
      <c r="C329" s="12" t="s">
        <v>121</v>
      </c>
      <c r="D329" s="11">
        <v>3001</v>
      </c>
    </row>
    <row r="330" spans="1:4" s="10" customFormat="1" ht="11.25">
      <c r="A330" s="11" t="s">
        <v>120</v>
      </c>
      <c r="B330" s="12" t="s">
        <v>168</v>
      </c>
      <c r="C330" s="12" t="s">
        <v>122</v>
      </c>
      <c r="D330" s="11">
        <v>3002</v>
      </c>
    </row>
    <row r="331" spans="1:4" s="10" customFormat="1" ht="11.25">
      <c r="A331" s="11" t="s">
        <v>120</v>
      </c>
      <c r="B331" s="12" t="s">
        <v>168</v>
      </c>
      <c r="C331" s="12" t="s">
        <v>126</v>
      </c>
      <c r="D331" s="11">
        <v>3003</v>
      </c>
    </row>
    <row r="332" spans="1:4" s="10" customFormat="1" ht="11.25">
      <c r="A332" s="11" t="s">
        <v>120</v>
      </c>
      <c r="B332" s="12" t="s">
        <v>168</v>
      </c>
      <c r="C332" s="12" t="s">
        <v>127</v>
      </c>
      <c r="D332" s="11">
        <v>3004</v>
      </c>
    </row>
    <row r="333" spans="1:4" s="10" customFormat="1" ht="11.25">
      <c r="A333" s="11" t="s">
        <v>120</v>
      </c>
      <c r="B333" s="12" t="s">
        <v>168</v>
      </c>
      <c r="C333" s="12" t="s">
        <v>123</v>
      </c>
      <c r="D333" s="11">
        <v>3005</v>
      </c>
    </row>
    <row r="334" spans="1:4" s="10" customFormat="1" ht="11.25">
      <c r="A334" s="11" t="s">
        <v>120</v>
      </c>
      <c r="B334" s="12" t="s">
        <v>168</v>
      </c>
      <c r="C334" s="12" t="s">
        <v>124</v>
      </c>
      <c r="D334" s="11">
        <v>3006</v>
      </c>
    </row>
    <row r="335" spans="1:4" s="10" customFormat="1" ht="11.25">
      <c r="A335" s="11" t="s">
        <v>120</v>
      </c>
      <c r="B335" s="12" t="s">
        <v>168</v>
      </c>
      <c r="C335" s="12" t="s">
        <v>125</v>
      </c>
      <c r="D335" s="11">
        <v>3007</v>
      </c>
    </row>
    <row r="336" spans="1:4" s="10" customFormat="1" ht="11.25">
      <c r="A336" s="11" t="s">
        <v>120</v>
      </c>
      <c r="B336" s="12" t="s">
        <v>160</v>
      </c>
      <c r="C336" s="12" t="s">
        <v>121</v>
      </c>
      <c r="D336" s="11">
        <v>2701</v>
      </c>
    </row>
    <row r="337" spans="1:4" s="10" customFormat="1" ht="11.25">
      <c r="A337" s="11" t="s">
        <v>120</v>
      </c>
      <c r="B337" s="12" t="s">
        <v>160</v>
      </c>
      <c r="C337" s="12" t="s">
        <v>122</v>
      </c>
      <c r="D337" s="11">
        <v>2702</v>
      </c>
    </row>
    <row r="338" spans="1:4" s="10" customFormat="1" ht="11.25">
      <c r="A338" s="11" t="s">
        <v>120</v>
      </c>
      <c r="B338" s="12" t="s">
        <v>160</v>
      </c>
      <c r="C338" s="12" t="s">
        <v>123</v>
      </c>
      <c r="D338" s="11">
        <v>2703</v>
      </c>
    </row>
    <row r="339" spans="1:4" s="10" customFormat="1" ht="11.25">
      <c r="A339" s="11" t="s">
        <v>120</v>
      </c>
      <c r="B339" s="12" t="s">
        <v>160</v>
      </c>
      <c r="C339" s="12" t="s">
        <v>124</v>
      </c>
      <c r="D339" s="11">
        <v>2704</v>
      </c>
    </row>
    <row r="340" spans="1:4" s="10" customFormat="1" ht="11.25">
      <c r="A340" s="11" t="s">
        <v>120</v>
      </c>
      <c r="B340" s="12" t="s">
        <v>160</v>
      </c>
      <c r="C340" s="12" t="s">
        <v>125</v>
      </c>
      <c r="D340" s="11">
        <v>2705</v>
      </c>
    </row>
    <row r="341" spans="1:4" s="10" customFormat="1" ht="11.25">
      <c r="A341" s="11" t="s">
        <v>120</v>
      </c>
      <c r="B341" s="12" t="s">
        <v>161</v>
      </c>
      <c r="C341" s="12" t="s">
        <v>121</v>
      </c>
      <c r="D341" s="11">
        <v>2801</v>
      </c>
    </row>
    <row r="342" spans="1:4" s="10" customFormat="1" ht="11.25">
      <c r="A342" s="11" t="s">
        <v>120</v>
      </c>
      <c r="B342" s="12" t="s">
        <v>161</v>
      </c>
      <c r="C342" s="12" t="s">
        <v>122</v>
      </c>
      <c r="D342" s="11">
        <v>2802</v>
      </c>
    </row>
    <row r="343" spans="1:4" s="10" customFormat="1" ht="11.25">
      <c r="A343" s="11" t="s">
        <v>120</v>
      </c>
      <c r="B343" s="12" t="s">
        <v>161</v>
      </c>
      <c r="C343" s="12" t="s">
        <v>123</v>
      </c>
      <c r="D343" s="11">
        <v>2803</v>
      </c>
    </row>
    <row r="344" spans="1:4" s="10" customFormat="1" ht="11.25">
      <c r="A344" s="11" t="s">
        <v>120</v>
      </c>
      <c r="B344" s="12" t="s">
        <v>161</v>
      </c>
      <c r="C344" s="12" t="s">
        <v>126</v>
      </c>
      <c r="D344" s="11">
        <v>2804</v>
      </c>
    </row>
    <row r="345" spans="1:4" s="10" customFormat="1" ht="11.25">
      <c r="A345" s="11" t="s">
        <v>120</v>
      </c>
      <c r="B345" s="12" t="s">
        <v>161</v>
      </c>
      <c r="C345" s="12" t="s">
        <v>124</v>
      </c>
      <c r="D345" s="11">
        <v>2805</v>
      </c>
    </row>
    <row r="346" spans="1:4" s="10" customFormat="1" ht="11.25">
      <c r="A346" s="11" t="s">
        <v>120</v>
      </c>
      <c r="B346" s="12" t="s">
        <v>161</v>
      </c>
      <c r="C346" s="12" t="s">
        <v>125</v>
      </c>
      <c r="D346" s="11">
        <v>2806</v>
      </c>
    </row>
    <row r="347" spans="1:4" s="10" customFormat="1" ht="11.25">
      <c r="A347" s="11" t="s">
        <v>120</v>
      </c>
      <c r="B347" s="12" t="s">
        <v>162</v>
      </c>
      <c r="C347" s="12" t="s">
        <v>121</v>
      </c>
      <c r="D347" s="11">
        <v>2901</v>
      </c>
    </row>
    <row r="348" spans="1:4" s="10" customFormat="1" ht="11.25">
      <c r="A348" s="11" t="s">
        <v>120</v>
      </c>
      <c r="B348" s="12" t="s">
        <v>162</v>
      </c>
      <c r="C348" s="12" t="s">
        <v>122</v>
      </c>
      <c r="D348" s="11">
        <v>2902</v>
      </c>
    </row>
    <row r="349" spans="1:4" s="10" customFormat="1" ht="11.25">
      <c r="A349" s="11" t="s">
        <v>120</v>
      </c>
      <c r="B349" s="12" t="s">
        <v>162</v>
      </c>
      <c r="C349" s="12" t="s">
        <v>123</v>
      </c>
      <c r="D349" s="11">
        <v>2903</v>
      </c>
    </row>
    <row r="350" spans="1:4" s="10" customFormat="1" ht="11.25">
      <c r="A350" s="11" t="s">
        <v>120</v>
      </c>
      <c r="B350" s="12" t="s">
        <v>162</v>
      </c>
      <c r="C350" s="12" t="s">
        <v>124</v>
      </c>
      <c r="D350" s="11">
        <v>2904</v>
      </c>
    </row>
    <row r="351" spans="1:4" s="10" customFormat="1" ht="11.25">
      <c r="A351" s="11" t="s">
        <v>120</v>
      </c>
      <c r="B351" s="12" t="s">
        <v>163</v>
      </c>
      <c r="C351" s="12" t="s">
        <v>126</v>
      </c>
      <c r="D351" s="11">
        <v>21001</v>
      </c>
    </row>
    <row r="352" spans="1:4" s="10" customFormat="1" ht="11.25">
      <c r="A352" s="11" t="s">
        <v>120</v>
      </c>
      <c r="B352" s="12" t="s">
        <v>163</v>
      </c>
      <c r="C352" s="12" t="s">
        <v>127</v>
      </c>
      <c r="D352" s="11">
        <v>21002</v>
      </c>
    </row>
    <row r="353" spans="1:4" s="10" customFormat="1" ht="11.25">
      <c r="A353" s="11" t="s">
        <v>120</v>
      </c>
      <c r="B353" s="12" t="s">
        <v>163</v>
      </c>
      <c r="C353" s="12" t="s">
        <v>128</v>
      </c>
      <c r="D353" s="11">
        <v>21003</v>
      </c>
    </row>
    <row r="354" spans="1:4" s="10" customFormat="1" ht="11.25">
      <c r="A354" s="11" t="s">
        <v>120</v>
      </c>
      <c r="B354" s="12" t="s">
        <v>163</v>
      </c>
      <c r="C354" s="12" t="s">
        <v>129</v>
      </c>
      <c r="D354" s="11">
        <v>21004</v>
      </c>
    </row>
    <row r="355" spans="1:4" s="10" customFormat="1" ht="11.25">
      <c r="A355" s="11" t="s">
        <v>120</v>
      </c>
      <c r="B355" s="12" t="s">
        <v>164</v>
      </c>
      <c r="C355" s="12" t="s">
        <v>121</v>
      </c>
      <c r="D355" s="11">
        <v>21101</v>
      </c>
    </row>
    <row r="356" spans="1:4" s="10" customFormat="1" ht="11.25">
      <c r="A356" s="11" t="s">
        <v>120</v>
      </c>
      <c r="B356" s="12" t="s">
        <v>164</v>
      </c>
      <c r="C356" s="12" t="s">
        <v>122</v>
      </c>
      <c r="D356" s="11">
        <v>21102</v>
      </c>
    </row>
    <row r="357" spans="1:4" s="10" customFormat="1" ht="11.25">
      <c r="A357" s="11" t="s">
        <v>120</v>
      </c>
      <c r="B357" s="12" t="s">
        <v>164</v>
      </c>
      <c r="C357" s="12" t="s">
        <v>126</v>
      </c>
      <c r="D357" s="11">
        <v>21103</v>
      </c>
    </row>
    <row r="358" spans="1:4" s="10" customFormat="1" ht="11.25">
      <c r="A358" s="11" t="s">
        <v>120</v>
      </c>
      <c r="B358" s="12" t="s">
        <v>164</v>
      </c>
      <c r="C358" s="12" t="s">
        <v>124</v>
      </c>
      <c r="D358" s="11">
        <v>21104</v>
      </c>
    </row>
    <row r="359" spans="1:4" s="10" customFormat="1" ht="11.25">
      <c r="A359" s="48"/>
      <c r="B359" s="16"/>
      <c r="C359" s="16"/>
      <c r="D359" s="48"/>
    </row>
    <row r="360" spans="1:4" s="10" customFormat="1" ht="11.25">
      <c r="A360" s="48"/>
      <c r="B360" s="16"/>
      <c r="C360" s="16"/>
      <c r="D360" s="48"/>
    </row>
    <row r="362" spans="1:4" s="1" customFormat="1" ht="12.75">
      <c r="A362" s="13"/>
      <c r="D362" s="13"/>
    </row>
    <row r="363" spans="1:4" s="1" customFormat="1" ht="12.75">
      <c r="A363" s="13"/>
      <c r="D363" s="13"/>
    </row>
    <row r="364" spans="1:4" s="1" customFormat="1" ht="12.75">
      <c r="A364" s="13"/>
      <c r="D364" s="13"/>
    </row>
    <row r="365" spans="1:4" s="1" customFormat="1" ht="12.75">
      <c r="A365" s="13"/>
      <c r="D365" s="13"/>
    </row>
  </sheetData>
  <autoFilter ref="A1:F358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20"/>
  <sheetViews>
    <sheetView workbookViewId="0" topLeftCell="A1">
      <selection activeCell="A13" sqref="A13"/>
    </sheetView>
  </sheetViews>
  <sheetFormatPr defaultColWidth="9.00390625" defaultRowHeight="12.75"/>
  <cols>
    <col min="1" max="1" width="21.75390625" style="66" customWidth="1"/>
    <col min="2" max="2" width="15.375" style="66" customWidth="1"/>
    <col min="3" max="3" width="18.75390625" style="66" customWidth="1"/>
    <col min="4" max="4" width="25.625" style="66" customWidth="1"/>
  </cols>
  <sheetData>
    <row r="1" spans="1:4" s="56" customFormat="1" ht="12.75">
      <c r="A1" s="63" t="s">
        <v>143</v>
      </c>
      <c r="B1" s="64"/>
      <c r="C1" s="65"/>
      <c r="D1" s="65"/>
    </row>
    <row r="2" spans="1:4" s="55" customFormat="1" ht="25.5">
      <c r="A2" s="57" t="s">
        <v>135</v>
      </c>
      <c r="B2" s="57" t="s">
        <v>137</v>
      </c>
      <c r="C2" s="57" t="s">
        <v>144</v>
      </c>
      <c r="D2" s="57" t="s">
        <v>145</v>
      </c>
    </row>
    <row r="3" spans="1:4" ht="12.75">
      <c r="A3" s="58">
        <v>1</v>
      </c>
      <c r="B3" s="58">
        <v>5</v>
      </c>
      <c r="C3" s="58"/>
      <c r="D3" s="58"/>
    </row>
    <row r="4" spans="1:4" ht="12.75">
      <c r="A4" s="58">
        <v>2</v>
      </c>
      <c r="B4" s="58">
        <v>6</v>
      </c>
      <c r="C4" s="58"/>
      <c r="D4" s="58"/>
    </row>
    <row r="5" spans="1:4" ht="12.75">
      <c r="A5" s="58">
        <v>3</v>
      </c>
      <c r="B5" s="58">
        <v>7</v>
      </c>
      <c r="C5" s="58"/>
      <c r="D5" s="58"/>
    </row>
    <row r="6" spans="1:4" ht="12.75">
      <c r="A6" s="58">
        <v>4</v>
      </c>
      <c r="B6" s="58">
        <v>8</v>
      </c>
      <c r="C6" s="58"/>
      <c r="D6" s="58"/>
    </row>
    <row r="7" spans="1:4" ht="12.75">
      <c r="A7" s="58">
        <v>5</v>
      </c>
      <c r="B7" s="58">
        <v>9</v>
      </c>
      <c r="C7" s="58"/>
      <c r="D7" s="58"/>
    </row>
    <row r="8" spans="1:4" ht="12.75">
      <c r="A8" s="58">
        <v>6</v>
      </c>
      <c r="B8" s="58">
        <v>10</v>
      </c>
      <c r="C8" s="58"/>
      <c r="D8" s="58"/>
    </row>
    <row r="9" spans="1:4" ht="12.75">
      <c r="A9" s="67"/>
      <c r="B9" s="67"/>
      <c r="C9" s="67"/>
      <c r="D9" s="67"/>
    </row>
    <row r="10" ht="12.75">
      <c r="E10" s="66"/>
    </row>
    <row r="11" ht="12.75">
      <c r="E11" s="66"/>
    </row>
    <row r="12" ht="12.75">
      <c r="E12" s="66"/>
    </row>
    <row r="13" ht="12.75">
      <c r="E13" s="66"/>
    </row>
    <row r="14" ht="12.75">
      <c r="E14" s="66"/>
    </row>
    <row r="15" ht="12.75">
      <c r="E15" s="66"/>
    </row>
    <row r="16" ht="12.75">
      <c r="E16" s="66"/>
    </row>
    <row r="17" ht="12.75">
      <c r="E17" s="66"/>
    </row>
    <row r="18" ht="12.75">
      <c r="E18" s="66"/>
    </row>
    <row r="19" ht="12.75">
      <c r="E19" s="66"/>
    </row>
    <row r="20" ht="12.75">
      <c r="E20" s="6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Kissa</dc:creator>
  <cp:keywords/>
  <dc:description/>
  <cp:lastModifiedBy>limanovskaya</cp:lastModifiedBy>
  <cp:lastPrinted>2010-07-27T13:33:49Z</cp:lastPrinted>
  <dcterms:created xsi:type="dcterms:W3CDTF">2010-06-13T09:08:30Z</dcterms:created>
  <dcterms:modified xsi:type="dcterms:W3CDTF">2010-11-11T12:18:14Z</dcterms:modified>
  <cp:category/>
  <cp:version/>
  <cp:contentType/>
  <cp:contentStatus/>
</cp:coreProperties>
</file>