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30" windowWidth="19170" windowHeight="6990" activeTab="1"/>
  </bookViews>
  <sheets>
    <sheet name="стоимость тонны" sheetId="1" r:id="rId1"/>
    <sheet name="01.12" sheetId="2" r:id="rId2"/>
    <sheet name="02.12" sheetId="3" r:id="rId3"/>
  </sheets>
  <definedNames>
    <definedName name="_xlnm._FilterDatabase" localSheetId="0" hidden="1">'стоимость тонны'!$A$5:$O$5</definedName>
  </definedNames>
  <calcPr fullCalcOnLoad="1"/>
</workbook>
</file>

<file path=xl/sharedStrings.xml><?xml version="1.0" encoding="utf-8"?>
<sst xmlns="http://schemas.openxmlformats.org/spreadsheetml/2006/main" count="165" uniqueCount="129">
  <si>
    <t>Наименование</t>
  </si>
  <si>
    <t>Приведенная норма</t>
  </si>
  <si>
    <t>ТРУБЫ</t>
  </si>
  <si>
    <t>профильные</t>
  </si>
  <si>
    <t>ф</t>
  </si>
  <si>
    <t>ВГП</t>
  </si>
  <si>
    <t>Электросварные</t>
  </si>
  <si>
    <t>Стоимость тонны для оператора</t>
  </si>
  <si>
    <t>Стоимость тонны для пом оператора</t>
  </si>
  <si>
    <t>Стоимость тонны для пом оператора(строп)</t>
  </si>
  <si>
    <t>Стоимость тонны для электрик, слесарь</t>
  </si>
  <si>
    <t>Стоимость тонны для старший смены</t>
  </si>
  <si>
    <t>часовая норма</t>
  </si>
  <si>
    <t>п15*15*1,5</t>
  </si>
  <si>
    <t>п20*10*1,5</t>
  </si>
  <si>
    <t>п20*20*1,5</t>
  </si>
  <si>
    <t>п20*20*2</t>
  </si>
  <si>
    <t>п25*25*2</t>
  </si>
  <si>
    <t>п28*25*1,5</t>
  </si>
  <si>
    <t>п28*25*2</t>
  </si>
  <si>
    <t>п30*15*1,5</t>
  </si>
  <si>
    <t>п30*30*1,5</t>
  </si>
  <si>
    <t>п30*30*2</t>
  </si>
  <si>
    <t>п30*30*3</t>
  </si>
  <si>
    <t>п30*30*4</t>
  </si>
  <si>
    <t>п40*20*1,5</t>
  </si>
  <si>
    <t>п40*20*2</t>
  </si>
  <si>
    <t>п40*20*3</t>
  </si>
  <si>
    <t>п40*20*4</t>
  </si>
  <si>
    <t>п40*25*1,5</t>
  </si>
  <si>
    <t>п40*25*2</t>
  </si>
  <si>
    <t>п40*25*2,5</t>
  </si>
  <si>
    <t>п40*25*3</t>
  </si>
  <si>
    <t>п40*40*1,5</t>
  </si>
  <si>
    <t>п40*40*2</t>
  </si>
  <si>
    <t>п40*40*2,5</t>
  </si>
  <si>
    <t>п40*40*3</t>
  </si>
  <si>
    <t>п40*40*4</t>
  </si>
  <si>
    <t>п40*40*4,5</t>
  </si>
  <si>
    <t>п50*25*1,5</t>
  </si>
  <si>
    <t>п50*25*2</t>
  </si>
  <si>
    <t>п50*25*2,5</t>
  </si>
  <si>
    <t>п50*25*3</t>
  </si>
  <si>
    <t>п50*30*3</t>
  </si>
  <si>
    <t>п50*30*4</t>
  </si>
  <si>
    <t>п50*50*1,5</t>
  </si>
  <si>
    <t>п50*50*2</t>
  </si>
  <si>
    <t>п50*50*2,5</t>
  </si>
  <si>
    <t>п50*50*3</t>
  </si>
  <si>
    <t>п50*50*4</t>
  </si>
  <si>
    <t>п50*50*5</t>
  </si>
  <si>
    <t>п60*30*1,5</t>
  </si>
  <si>
    <t>п60*30*2</t>
  </si>
  <si>
    <t>п60*30*2,5</t>
  </si>
  <si>
    <t>п60*30*3</t>
  </si>
  <si>
    <t>п60*30*4</t>
  </si>
  <si>
    <t>п60*40*1,5</t>
  </si>
  <si>
    <t>п60*40*2</t>
  </si>
  <si>
    <t>п60*40*2,5</t>
  </si>
  <si>
    <t>п60*40*3</t>
  </si>
  <si>
    <t>п60*40*4</t>
  </si>
  <si>
    <t>п60*40*5</t>
  </si>
  <si>
    <t>п60*60*1,5</t>
  </si>
  <si>
    <t>п60*60*1,8</t>
  </si>
  <si>
    <t>п60*60*2</t>
  </si>
  <si>
    <t>п60*60*2,5</t>
  </si>
  <si>
    <t>п60*60*3</t>
  </si>
  <si>
    <t>п60*60*3,5</t>
  </si>
  <si>
    <t>п60*60*4</t>
  </si>
  <si>
    <t>п60*60*5</t>
  </si>
  <si>
    <t>п80*40*2</t>
  </si>
  <si>
    <t>п80*40*2,5</t>
  </si>
  <si>
    <t>п80*40*3</t>
  </si>
  <si>
    <t>п80*40*4</t>
  </si>
  <si>
    <t>п80*40*5</t>
  </si>
  <si>
    <t>п30*15*1,2</t>
  </si>
  <si>
    <t>п50*30*2</t>
  </si>
  <si>
    <t>вгп50*60*3</t>
  </si>
  <si>
    <t>вгп50*60*3,5</t>
  </si>
  <si>
    <t>вгп15*21,30*2,8</t>
  </si>
  <si>
    <t>вгп20*26,80*2,8</t>
  </si>
  <si>
    <t>День/ночь</t>
  </si>
  <si>
    <t>Номенклатура</t>
  </si>
  <si>
    <t>Норма выработки за час теория</t>
  </si>
  <si>
    <t>Время работы</t>
  </si>
  <si>
    <t>Норма выработки в смену</t>
  </si>
  <si>
    <t>Выработка за смену</t>
  </si>
  <si>
    <t>Разница</t>
  </si>
  <si>
    <t>день</t>
  </si>
  <si>
    <t>Оператор</t>
  </si>
  <si>
    <t>Пом оператора</t>
  </si>
  <si>
    <t>Строп</t>
  </si>
  <si>
    <t>Слесарь/электрик</t>
  </si>
  <si>
    <t>Старший смены</t>
  </si>
  <si>
    <t>п25*25*2*</t>
  </si>
  <si>
    <t>п30*30*1,5*</t>
  </si>
  <si>
    <t>п40*20*1,5*</t>
  </si>
  <si>
    <t>п40*25*1,5*</t>
  </si>
  <si>
    <t>п40*25*3*</t>
  </si>
  <si>
    <t>п40*40*1,5*</t>
  </si>
  <si>
    <t>п40*40*4*</t>
  </si>
  <si>
    <t>п50*25*1,5*</t>
  </si>
  <si>
    <t>п50*50*1,5*</t>
  </si>
  <si>
    <t>п60*40*1,5*</t>
  </si>
  <si>
    <t>п60*40*2*</t>
  </si>
  <si>
    <t>п60*40*2**</t>
  </si>
  <si>
    <t>п60*60*1,5*</t>
  </si>
  <si>
    <t>ТРУБЫ2</t>
  </si>
  <si>
    <t>ТРУБЫ3</t>
  </si>
  <si>
    <t>ТРУБЫ4</t>
  </si>
  <si>
    <t>ТРУБЫ5</t>
  </si>
  <si>
    <t>ТРУБЫ6</t>
  </si>
  <si>
    <t>ТРУБЫ7</t>
  </si>
  <si>
    <t>ТРУБЫ8</t>
  </si>
  <si>
    <t>ТРУБЫ9</t>
  </si>
  <si>
    <t>ТРУБЫ10</t>
  </si>
  <si>
    <t>ТРУБЫ11</t>
  </si>
  <si>
    <t>ТРУБЫ12</t>
  </si>
  <si>
    <t>ТРУБЫ13</t>
  </si>
  <si>
    <t>ТРУБЫ14</t>
  </si>
  <si>
    <t>ТРУБЫ15</t>
  </si>
  <si>
    <t>ТРУБЫ16</t>
  </si>
  <si>
    <t>ТРУБЫ17</t>
  </si>
  <si>
    <t>ТРУБЫ18</t>
  </si>
  <si>
    <t>ТРУБЫ19</t>
  </si>
  <si>
    <r>
      <t>норма/смена без учета перевалок (</t>
    </r>
    <r>
      <rPr>
        <b/>
        <i/>
        <sz val="8"/>
        <color indexed="10"/>
        <rFont val="Calibri"/>
        <family val="2"/>
      </rPr>
      <t>столько в смену должен делать настроенный станок</t>
    </r>
    <r>
      <rPr>
        <sz val="8"/>
        <color indexed="8"/>
        <rFont val="Calibri"/>
        <family val="2"/>
      </rPr>
      <t>)</t>
    </r>
  </si>
  <si>
    <r>
      <t>коэффициент перевода (</t>
    </r>
    <r>
      <rPr>
        <b/>
        <i/>
        <sz val="8"/>
        <color indexed="10"/>
        <rFont val="Calibri"/>
        <family val="2"/>
      </rPr>
      <t>для ввода в 1с</t>
    </r>
    <r>
      <rPr>
        <sz val="8"/>
        <color indexed="8"/>
        <rFont val="Calibri"/>
        <family val="2"/>
      </rPr>
      <t>)</t>
    </r>
  </si>
  <si>
    <t>Добрый день. Помогите составить формулу, если это возможно средствами Excell. 
 Задача следующая: если значение в ячейке B2 листа 2 соответствует значению в ячейке A6 листа 1, то в ячейки C2 и H2 листа 2 заносятся соответсвенно значения ячеек I6 и K6 листа 1. 
 Таблицу прикрепляю. Заранее благодарю. 
Прикрепления: 0148102.xlsx(38Kb)</t>
  </si>
  <si>
    <t xml:space="preserve">Здравствуйте. Мне кажется, не следует ставить автофильтр в ячейки со значениями (в строку 6 листа "стоимость тонны", как у Вас было) - проблемы с вводом формул. Лучше на строку выше.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</si>
</sst>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25">
    <font>
      <sz val="11"/>
      <color indexed="8"/>
      <name val="Calibri"/>
      <family val="2"/>
    </font>
    <font>
      <i/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indexed="13"/>
      <name val="Calibri"/>
      <family val="2"/>
    </font>
    <font>
      <sz val="8"/>
      <color indexed="8"/>
      <name val="Calibri"/>
      <family val="2"/>
    </font>
    <font>
      <b/>
      <i/>
      <sz val="8"/>
      <color indexed="10"/>
      <name val="Calibri"/>
      <family val="2"/>
    </font>
    <font>
      <sz val="11"/>
      <color indexed="12"/>
      <name val="Calibri"/>
      <family val="2"/>
    </font>
    <font>
      <sz val="9"/>
      <color indexed="1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4" fontId="0" fillId="24" borderId="10" xfId="0" applyNumberForma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0" fillId="25" borderId="10" xfId="0" applyFill="1" applyBorder="1" applyAlignment="1">
      <alignment horizontal="center" vertical="center"/>
    </xf>
    <xf numFmtId="1" fontId="0" fillId="25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0" fillId="24" borderId="10" xfId="0" applyNumberForma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165" fontId="0" fillId="26" borderId="12" xfId="0" applyNumberFormat="1" applyFill="1" applyBorder="1" applyAlignment="1">
      <alignment horizontal="center" vertical="center"/>
    </xf>
    <xf numFmtId="2" fontId="0" fillId="26" borderId="18" xfId="0" applyNumberFormat="1" applyFill="1" applyBorder="1" applyAlignment="1">
      <alignment horizontal="center" vertical="center"/>
    </xf>
    <xf numFmtId="2" fontId="0" fillId="26" borderId="19" xfId="0" applyNumberFormat="1" applyFill="1" applyBorder="1" applyAlignment="1">
      <alignment/>
    </xf>
    <xf numFmtId="2" fontId="0" fillId="26" borderId="20" xfId="0" applyNumberFormat="1" applyFill="1" applyBorder="1" applyAlignment="1">
      <alignment/>
    </xf>
    <xf numFmtId="0" fontId="20" fillId="16" borderId="10" xfId="0" applyFont="1" applyFill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center" vertical="center"/>
    </xf>
    <xf numFmtId="165" fontId="23" fillId="0" borderId="10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justify"/>
    </xf>
    <xf numFmtId="0" fontId="21" fillId="0" borderId="22" xfId="0" applyFont="1" applyBorder="1" applyAlignment="1">
      <alignment horizontal="center" vertical="justify"/>
    </xf>
    <xf numFmtId="0" fontId="21" fillId="0" borderId="23" xfId="0" applyFont="1" applyBorder="1" applyAlignment="1">
      <alignment horizontal="center" vertical="justify"/>
    </xf>
    <xf numFmtId="0" fontId="21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27" borderId="21" xfId="0" applyFont="1" applyFill="1" applyBorder="1" applyAlignment="1">
      <alignment horizontal="center"/>
    </xf>
    <xf numFmtId="0" fontId="21" fillId="27" borderId="22" xfId="0" applyFont="1" applyFill="1" applyBorder="1" applyAlignment="1">
      <alignment horizontal="center"/>
    </xf>
    <xf numFmtId="0" fontId="21" fillId="27" borderId="23" xfId="0" applyFont="1" applyFill="1" applyBorder="1" applyAlignment="1">
      <alignment horizontal="center"/>
    </xf>
    <xf numFmtId="0" fontId="0" fillId="24" borderId="12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0" fontId="0" fillId="24" borderId="25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1">
      <selection activeCell="A10" sqref="A10:E10"/>
    </sheetView>
  </sheetViews>
  <sheetFormatPr defaultColWidth="9.140625" defaultRowHeight="15"/>
  <cols>
    <col min="1" max="1" width="16.57421875" style="0" customWidth="1"/>
    <col min="2" max="2" width="16.421875" style="0" customWidth="1"/>
    <col min="3" max="5" width="9.140625" style="0" hidden="1" customWidth="1"/>
    <col min="7" max="7" width="11.140625" style="0" customWidth="1"/>
    <col min="9" max="9" width="13.28125" style="0" bestFit="1" customWidth="1"/>
    <col min="11" max="11" width="12.00390625" style="0" customWidth="1"/>
    <col min="12" max="12" width="13.57421875" style="0" customWidth="1"/>
    <col min="13" max="13" width="17.140625" style="0" customWidth="1"/>
    <col min="14" max="14" width="17.00390625" style="0" customWidth="1"/>
    <col min="15" max="15" width="16.421875" style="0" customWidth="1"/>
  </cols>
  <sheetData>
    <row r="1" spans="1:15" ht="15" customHeight="1">
      <c r="A1" s="46" t="s">
        <v>0</v>
      </c>
      <c r="B1" s="47"/>
      <c r="C1" s="47"/>
      <c r="D1" s="47"/>
      <c r="E1" s="48"/>
      <c r="F1" s="31" t="s">
        <v>125</v>
      </c>
      <c r="G1" s="31" t="s">
        <v>126</v>
      </c>
      <c r="H1" s="31" t="s">
        <v>1</v>
      </c>
      <c r="I1" s="34" t="s">
        <v>12</v>
      </c>
      <c r="J1" s="37"/>
      <c r="K1" s="31" t="s">
        <v>7</v>
      </c>
      <c r="L1" s="31" t="s">
        <v>8</v>
      </c>
      <c r="M1" s="31" t="s">
        <v>9</v>
      </c>
      <c r="N1" s="31" t="s">
        <v>10</v>
      </c>
      <c r="O1" s="31" t="s">
        <v>11</v>
      </c>
    </row>
    <row r="2" spans="1:15" ht="15">
      <c r="A2" s="49"/>
      <c r="B2" s="50"/>
      <c r="C2" s="50"/>
      <c r="D2" s="50"/>
      <c r="E2" s="51"/>
      <c r="F2" s="32"/>
      <c r="G2" s="32"/>
      <c r="H2" s="32"/>
      <c r="I2" s="35"/>
      <c r="J2" s="38"/>
      <c r="K2" s="32"/>
      <c r="L2" s="32"/>
      <c r="M2" s="32"/>
      <c r="N2" s="32"/>
      <c r="O2" s="32"/>
    </row>
    <row r="3" spans="1:15" ht="15">
      <c r="A3" s="49"/>
      <c r="B3" s="50"/>
      <c r="C3" s="50"/>
      <c r="D3" s="50"/>
      <c r="E3" s="51"/>
      <c r="F3" s="32"/>
      <c r="G3" s="32"/>
      <c r="H3" s="32"/>
      <c r="I3" s="35"/>
      <c r="J3" s="38"/>
      <c r="K3" s="32"/>
      <c r="L3" s="32"/>
      <c r="M3" s="32"/>
      <c r="N3" s="32"/>
      <c r="O3" s="32"/>
    </row>
    <row r="4" spans="1:15" ht="32.25" customHeight="1" thickBot="1">
      <c r="A4" s="52"/>
      <c r="B4" s="53"/>
      <c r="C4" s="53"/>
      <c r="D4" s="53"/>
      <c r="E4" s="54"/>
      <c r="F4" s="33"/>
      <c r="G4" s="33"/>
      <c r="H4" s="33"/>
      <c r="I4" s="36"/>
      <c r="J4" s="39"/>
      <c r="K4" s="33"/>
      <c r="L4" s="33"/>
      <c r="M4" s="33"/>
      <c r="N4" s="33"/>
      <c r="O4" s="33"/>
    </row>
    <row r="5" ht="15.75" thickBot="1">
      <c r="A5" t="e">
        <f>#VALUE!</f>
        <v>#VALUE!</v>
      </c>
    </row>
    <row r="6" spans="1:15" ht="15">
      <c r="A6" s="40" t="s">
        <v>13</v>
      </c>
      <c r="B6" s="41"/>
      <c r="C6" s="41"/>
      <c r="D6" s="41"/>
      <c r="E6" s="42"/>
      <c r="F6" s="3">
        <v>23835.539587345258</v>
      </c>
      <c r="G6" s="4">
        <f>H6/F6</f>
        <v>2.5252207855179423</v>
      </c>
      <c r="H6" s="2">
        <v>60190</v>
      </c>
      <c r="I6" s="24">
        <f>(F6/11)/1000</f>
        <v>2.1668672352132052</v>
      </c>
      <c r="J6" s="12"/>
      <c r="K6" s="25">
        <f>1987950/F6</f>
        <v>83.40276890796467</v>
      </c>
      <c r="L6" s="26">
        <f>1855420/F6</f>
        <v>77.84258431410035</v>
      </c>
      <c r="M6" s="26">
        <f>1524090/F6</f>
        <v>63.94191305864829</v>
      </c>
      <c r="N6" s="26">
        <f>1722890/F6</f>
        <v>72.28239972023604</v>
      </c>
      <c r="O6" s="27">
        <f>2120480/F6</f>
        <v>88.96295350182898</v>
      </c>
    </row>
    <row r="7" spans="1:15" ht="15">
      <c r="A7" s="43" t="s">
        <v>14</v>
      </c>
      <c r="B7" s="44"/>
      <c r="C7" s="44"/>
      <c r="D7" s="44"/>
      <c r="E7" s="45"/>
      <c r="F7" s="3">
        <v>25215.782825484763</v>
      </c>
      <c r="G7" s="4">
        <f aca="true" t="shared" si="0" ref="G7:G70">H7/F7</f>
        <v>2.3869970810173675</v>
      </c>
      <c r="H7" s="2">
        <v>60190</v>
      </c>
      <c r="I7" s="22">
        <f aca="true" t="shared" si="1" ref="I7:I70">(F7/11)/1000</f>
        <v>2.2923438932258873</v>
      </c>
      <c r="J7" s="12"/>
      <c r="K7" s="15">
        <f aca="true" t="shared" si="2" ref="K7:K70">1987950/F7</f>
        <v>78.83752861286719</v>
      </c>
      <c r="L7" s="10">
        <f aca="true" t="shared" si="3" ref="L7:L70">1855420/F7</f>
        <v>73.58169337200937</v>
      </c>
      <c r="M7" s="10">
        <f aca="true" t="shared" si="4" ref="M7:M70">1524090/F7</f>
        <v>60.44190698135504</v>
      </c>
      <c r="N7" s="10">
        <f aca="true" t="shared" si="5" ref="N7:N70">1722890/F7</f>
        <v>68.32585813115156</v>
      </c>
      <c r="O7" s="16">
        <f aca="true" t="shared" si="6" ref="O7:O70">2120480/F7</f>
        <v>84.093363853725</v>
      </c>
    </row>
    <row r="8" spans="1:15" ht="15">
      <c r="A8" s="43" t="s">
        <v>15</v>
      </c>
      <c r="B8" s="44"/>
      <c r="C8" s="44"/>
      <c r="D8" s="44"/>
      <c r="E8" s="45"/>
      <c r="F8" s="3">
        <v>31503.455123859192</v>
      </c>
      <c r="G8" s="4">
        <f t="shared" si="0"/>
        <v>1.9105840855663798</v>
      </c>
      <c r="H8" s="2">
        <v>60190</v>
      </c>
      <c r="I8" s="22">
        <f t="shared" si="1"/>
        <v>2.863950465805381</v>
      </c>
      <c r="J8" s="12"/>
      <c r="K8" s="15">
        <f t="shared" si="2"/>
        <v>63.1026023077203</v>
      </c>
      <c r="L8" s="10">
        <f t="shared" si="3"/>
        <v>58.89576215387228</v>
      </c>
      <c r="M8" s="10">
        <f t="shared" si="4"/>
        <v>48.37850305650214</v>
      </c>
      <c r="N8" s="10">
        <f t="shared" si="5"/>
        <v>54.68892200002426</v>
      </c>
      <c r="O8" s="16">
        <f t="shared" si="6"/>
        <v>67.30944246156832</v>
      </c>
    </row>
    <row r="9" spans="1:15" ht="15">
      <c r="A9" s="43" t="s">
        <v>16</v>
      </c>
      <c r="B9" s="44"/>
      <c r="C9" s="44"/>
      <c r="D9" s="44"/>
      <c r="E9" s="45"/>
      <c r="F9" s="3">
        <v>34055.03181818182</v>
      </c>
      <c r="G9" s="4">
        <f t="shared" si="0"/>
        <v>1.7674333802226794</v>
      </c>
      <c r="H9" s="2">
        <v>60190</v>
      </c>
      <c r="I9" s="22">
        <f t="shared" si="1"/>
        <v>3.0959119834710744</v>
      </c>
      <c r="J9" s="12"/>
      <c r="K9" s="15">
        <f t="shared" si="2"/>
        <v>58.374633464257776</v>
      </c>
      <c r="L9" s="10">
        <f t="shared" si="3"/>
        <v>54.48299123330726</v>
      </c>
      <c r="M9" s="10">
        <f t="shared" si="4"/>
        <v>44.75373883474968</v>
      </c>
      <c r="N9" s="10">
        <f t="shared" si="5"/>
        <v>50.59134900235674</v>
      </c>
      <c r="O9" s="16">
        <f t="shared" si="6"/>
        <v>62.2662756952083</v>
      </c>
    </row>
    <row r="10" spans="1:15" ht="15">
      <c r="A10" s="43" t="s">
        <v>15</v>
      </c>
      <c r="B10" s="44"/>
      <c r="C10" s="44"/>
      <c r="D10" s="44"/>
      <c r="E10" s="45"/>
      <c r="F10" s="3">
        <v>34617.41440166161</v>
      </c>
      <c r="G10" s="4">
        <f t="shared" si="0"/>
        <v>1.7387202666733805</v>
      </c>
      <c r="H10" s="2">
        <v>60190</v>
      </c>
      <c r="I10" s="22">
        <f t="shared" si="1"/>
        <v>3.1470376728783287</v>
      </c>
      <c r="J10" s="12"/>
      <c r="K10" s="15">
        <f t="shared" si="2"/>
        <v>57.42629928781104</v>
      </c>
      <c r="L10" s="10">
        <f t="shared" si="3"/>
        <v>53.59787933529031</v>
      </c>
      <c r="M10" s="10">
        <f t="shared" si="4"/>
        <v>44.026685018013495</v>
      </c>
      <c r="N10" s="10">
        <f t="shared" si="5"/>
        <v>49.76945938276957</v>
      </c>
      <c r="O10" s="16">
        <f t="shared" si="6"/>
        <v>61.25471924033178</v>
      </c>
    </row>
    <row r="11" spans="1:15" ht="15">
      <c r="A11" s="43" t="s">
        <v>17</v>
      </c>
      <c r="B11" s="44"/>
      <c r="C11" s="44"/>
      <c r="D11" s="44"/>
      <c r="E11" s="45"/>
      <c r="F11" s="3">
        <v>41785.216406995234</v>
      </c>
      <c r="G11" s="4">
        <f t="shared" si="0"/>
        <v>1.4404616076111463</v>
      </c>
      <c r="H11" s="2">
        <v>60190</v>
      </c>
      <c r="I11" s="22">
        <f t="shared" si="1"/>
        <v>3.7986560369995668</v>
      </c>
      <c r="J11" s="12"/>
      <c r="K11" s="15">
        <f t="shared" si="2"/>
        <v>47.57543865842462</v>
      </c>
      <c r="L11" s="10">
        <f t="shared" si="3"/>
        <v>44.403742747862985</v>
      </c>
      <c r="M11" s="10">
        <f t="shared" si="4"/>
        <v>36.47438331191347</v>
      </c>
      <c r="N11" s="10">
        <f t="shared" si="5"/>
        <v>41.23204683730134</v>
      </c>
      <c r="O11" s="16">
        <f t="shared" si="6"/>
        <v>50.74713456898627</v>
      </c>
    </row>
    <row r="12" spans="1:15" ht="15">
      <c r="A12" s="55" t="s">
        <v>94</v>
      </c>
      <c r="B12" s="44"/>
      <c r="C12" s="44"/>
      <c r="D12" s="44"/>
      <c r="E12" s="45"/>
      <c r="F12" s="3">
        <v>41785.216406995234</v>
      </c>
      <c r="G12" s="4">
        <f t="shared" si="0"/>
        <v>1.4404616076111463</v>
      </c>
      <c r="H12" s="2">
        <v>60190</v>
      </c>
      <c r="I12" s="22">
        <f t="shared" si="1"/>
        <v>3.7986560369995668</v>
      </c>
      <c r="J12" s="12"/>
      <c r="K12" s="15">
        <f t="shared" si="2"/>
        <v>47.57543865842462</v>
      </c>
      <c r="L12" s="10">
        <f t="shared" si="3"/>
        <v>44.403742747862985</v>
      </c>
      <c r="M12" s="10">
        <f t="shared" si="4"/>
        <v>36.47438331191347</v>
      </c>
      <c r="N12" s="10">
        <f t="shared" si="5"/>
        <v>41.23204683730134</v>
      </c>
      <c r="O12" s="16">
        <f t="shared" si="6"/>
        <v>50.74713456898627</v>
      </c>
    </row>
    <row r="13" spans="1:15" ht="15">
      <c r="A13" s="43" t="s">
        <v>18</v>
      </c>
      <c r="B13" s="44"/>
      <c r="C13" s="44"/>
      <c r="D13" s="44"/>
      <c r="E13" s="45"/>
      <c r="F13" s="3">
        <v>36475.83157496453</v>
      </c>
      <c r="G13" s="4">
        <f t="shared" si="0"/>
        <v>1.6501337296806653</v>
      </c>
      <c r="H13" s="2">
        <v>60190</v>
      </c>
      <c r="I13" s="22">
        <f t="shared" si="1"/>
        <v>3.315984688633139</v>
      </c>
      <c r="J13" s="12"/>
      <c r="K13" s="15">
        <f t="shared" si="2"/>
        <v>54.500470973893975</v>
      </c>
      <c r="L13" s="10">
        <f t="shared" si="3"/>
        <v>50.86710624230105</v>
      </c>
      <c r="M13" s="10">
        <f t="shared" si="4"/>
        <v>41.78355733625195</v>
      </c>
      <c r="N13" s="10">
        <f t="shared" si="5"/>
        <v>47.233741510708114</v>
      </c>
      <c r="O13" s="16">
        <f t="shared" si="6"/>
        <v>58.13383570548691</v>
      </c>
    </row>
    <row r="14" spans="1:15" ht="15">
      <c r="A14" s="43" t="s">
        <v>19</v>
      </c>
      <c r="B14" s="44"/>
      <c r="C14" s="44"/>
      <c r="D14" s="44"/>
      <c r="E14" s="45"/>
      <c r="F14" s="3">
        <v>43943.002095387026</v>
      </c>
      <c r="G14" s="4">
        <f t="shared" si="0"/>
        <v>1.3697289017565444</v>
      </c>
      <c r="H14" s="2">
        <v>60190</v>
      </c>
      <c r="I14" s="22">
        <f t="shared" si="1"/>
        <v>3.9948183723079116</v>
      </c>
      <c r="J14" s="12"/>
      <c r="K14" s="15">
        <f t="shared" si="2"/>
        <v>45.239285101294605</v>
      </c>
      <c r="L14" s="10">
        <f t="shared" si="3"/>
        <v>42.2233327612083</v>
      </c>
      <c r="M14" s="10">
        <f t="shared" si="4"/>
        <v>34.68333812723262</v>
      </c>
      <c r="N14" s="10">
        <f t="shared" si="5"/>
        <v>39.20738042112199</v>
      </c>
      <c r="O14" s="16">
        <f t="shared" si="6"/>
        <v>48.25523744138091</v>
      </c>
    </row>
    <row r="15" spans="1:15" ht="15">
      <c r="A15" s="43" t="s">
        <v>20</v>
      </c>
      <c r="B15" s="44"/>
      <c r="C15" s="44"/>
      <c r="D15" s="44"/>
      <c r="E15" s="45"/>
      <c r="F15" s="3">
        <v>32559.413985443884</v>
      </c>
      <c r="G15" s="4">
        <f t="shared" si="0"/>
        <v>1.848651208123991</v>
      </c>
      <c r="H15" s="2">
        <v>60191</v>
      </c>
      <c r="I15" s="22">
        <f t="shared" si="1"/>
        <v>2.959946725949444</v>
      </c>
      <c r="J15" s="12"/>
      <c r="K15" s="15">
        <f t="shared" si="2"/>
        <v>61.05607431659364</v>
      </c>
      <c r="L15" s="10">
        <f t="shared" si="3"/>
        <v>56.98566936215406</v>
      </c>
      <c r="M15" s="10">
        <f t="shared" si="4"/>
        <v>46.80950341063769</v>
      </c>
      <c r="N15" s="10">
        <f t="shared" si="5"/>
        <v>52.91526440771449</v>
      </c>
      <c r="O15" s="16">
        <f t="shared" si="6"/>
        <v>65.12647927103322</v>
      </c>
    </row>
    <row r="16" spans="1:15" ht="15">
      <c r="A16" s="43" t="s">
        <v>21</v>
      </c>
      <c r="B16" s="44"/>
      <c r="C16" s="44"/>
      <c r="D16" s="44"/>
      <c r="E16" s="45"/>
      <c r="F16" s="3">
        <v>40605.80052607432</v>
      </c>
      <c r="G16" s="4">
        <f t="shared" si="0"/>
        <v>1.4823005388441983</v>
      </c>
      <c r="H16" s="2">
        <v>60190</v>
      </c>
      <c r="I16" s="22">
        <f t="shared" si="1"/>
        <v>3.6914364114613023</v>
      </c>
      <c r="J16" s="12"/>
      <c r="K16" s="15">
        <f t="shared" si="2"/>
        <v>48.95729118118166</v>
      </c>
      <c r="L16" s="10">
        <f t="shared" si="3"/>
        <v>45.69347176910288</v>
      </c>
      <c r="M16" s="10">
        <f t="shared" si="4"/>
        <v>37.533800103788906</v>
      </c>
      <c r="N16" s="10">
        <f t="shared" si="5"/>
        <v>42.4296523570241</v>
      </c>
      <c r="O16" s="16">
        <f t="shared" si="6"/>
        <v>52.221110593260434</v>
      </c>
    </row>
    <row r="17" spans="1:15" ht="15">
      <c r="A17" s="55" t="s">
        <v>95</v>
      </c>
      <c r="B17" s="56"/>
      <c r="C17" s="56"/>
      <c r="D17" s="56"/>
      <c r="E17" s="57"/>
      <c r="F17" s="3">
        <v>44174.80123566295</v>
      </c>
      <c r="G17" s="4">
        <f t="shared" si="0"/>
        <v>1.3625415014070907</v>
      </c>
      <c r="H17" s="2">
        <v>60190</v>
      </c>
      <c r="I17" s="22">
        <f t="shared" si="1"/>
        <v>4.015891021423904</v>
      </c>
      <c r="J17" s="12" t="s">
        <v>4</v>
      </c>
      <c r="K17" s="15">
        <f t="shared" si="2"/>
        <v>45.00190027782399</v>
      </c>
      <c r="L17" s="10">
        <f t="shared" si="3"/>
        <v>42.00177359263572</v>
      </c>
      <c r="M17" s="10">
        <f t="shared" si="4"/>
        <v>34.5013436929645</v>
      </c>
      <c r="N17" s="10">
        <f t="shared" si="5"/>
        <v>39.00164690744746</v>
      </c>
      <c r="O17" s="16">
        <f t="shared" si="6"/>
        <v>48.002026963012256</v>
      </c>
    </row>
    <row r="18" spans="1:15" ht="15">
      <c r="A18" s="43" t="s">
        <v>22</v>
      </c>
      <c r="B18" s="44"/>
      <c r="C18" s="44"/>
      <c r="D18" s="44"/>
      <c r="E18" s="45"/>
      <c r="F18" s="3">
        <v>48831.862951807234</v>
      </c>
      <c r="G18" s="4">
        <f t="shared" si="0"/>
        <v>1.2325968407021917</v>
      </c>
      <c r="H18" s="2">
        <v>60190</v>
      </c>
      <c r="I18" s="22">
        <f t="shared" si="1"/>
        <v>4.4392602683461115</v>
      </c>
      <c r="J18" s="12"/>
      <c r="K18" s="15">
        <f t="shared" si="2"/>
        <v>40.7100995094521</v>
      </c>
      <c r="L18" s="10">
        <f t="shared" si="3"/>
        <v>37.99609287548863</v>
      </c>
      <c r="M18" s="10">
        <f t="shared" si="4"/>
        <v>31.2109738984184</v>
      </c>
      <c r="N18" s="10">
        <f t="shared" si="5"/>
        <v>35.28208624152516</v>
      </c>
      <c r="O18" s="16">
        <f t="shared" si="6"/>
        <v>43.42410614341558</v>
      </c>
    </row>
    <row r="19" spans="1:15" ht="15">
      <c r="A19" s="43" t="s">
        <v>23</v>
      </c>
      <c r="B19" s="44"/>
      <c r="C19" s="44"/>
      <c r="D19" s="44"/>
      <c r="E19" s="45"/>
      <c r="F19" s="3">
        <v>52594.670050979345</v>
      </c>
      <c r="G19" s="4">
        <f t="shared" si="0"/>
        <v>1.1444125410741925</v>
      </c>
      <c r="H19" s="2">
        <v>60190</v>
      </c>
      <c r="I19" s="22">
        <f t="shared" si="1"/>
        <v>4.781333640998122</v>
      </c>
      <c r="J19" s="12"/>
      <c r="K19" s="15">
        <f t="shared" si="2"/>
        <v>37.79755625566441</v>
      </c>
      <c r="L19" s="10">
        <f t="shared" si="3"/>
        <v>35.27771917195345</v>
      </c>
      <c r="M19" s="10">
        <f t="shared" si="4"/>
        <v>28.97803139600874</v>
      </c>
      <c r="N19" s="10">
        <f t="shared" si="5"/>
        <v>32.75788208824249</v>
      </c>
      <c r="O19" s="16">
        <f t="shared" si="6"/>
        <v>40.31739333937537</v>
      </c>
    </row>
    <row r="20" spans="1:15" ht="15">
      <c r="A20" s="43" t="s">
        <v>24</v>
      </c>
      <c r="B20" s="44"/>
      <c r="C20" s="44"/>
      <c r="D20" s="44"/>
      <c r="E20" s="45"/>
      <c r="F20" s="3">
        <v>39540.444798099765</v>
      </c>
      <c r="G20" s="4">
        <f t="shared" si="0"/>
        <v>1.522238819197416</v>
      </c>
      <c r="H20" s="2">
        <v>60190</v>
      </c>
      <c r="I20" s="22">
        <f t="shared" si="1"/>
        <v>3.5945858907363424</v>
      </c>
      <c r="J20" s="12"/>
      <c r="K20" s="15">
        <f t="shared" si="2"/>
        <v>50.27636917467193</v>
      </c>
      <c r="L20" s="10">
        <f t="shared" si="3"/>
        <v>46.9246112296938</v>
      </c>
      <c r="M20" s="10">
        <f t="shared" si="4"/>
        <v>38.545089914447416</v>
      </c>
      <c r="N20" s="10">
        <f t="shared" si="5"/>
        <v>43.57285328471567</v>
      </c>
      <c r="O20" s="16">
        <f t="shared" si="6"/>
        <v>53.62812711965006</v>
      </c>
    </row>
    <row r="21" spans="1:15" ht="15">
      <c r="A21" s="43" t="s">
        <v>25</v>
      </c>
      <c r="B21" s="44"/>
      <c r="C21" s="44"/>
      <c r="D21" s="44"/>
      <c r="E21" s="45"/>
      <c r="F21" s="3">
        <v>40605.80052607432</v>
      </c>
      <c r="G21" s="4">
        <f t="shared" si="0"/>
        <v>1.4823005388441983</v>
      </c>
      <c r="H21" s="2">
        <v>60190</v>
      </c>
      <c r="I21" s="22">
        <f t="shared" si="1"/>
        <v>3.6914364114613023</v>
      </c>
      <c r="J21" s="12"/>
      <c r="K21" s="15">
        <f t="shared" si="2"/>
        <v>48.95729118118166</v>
      </c>
      <c r="L21" s="11">
        <f t="shared" si="3"/>
        <v>45.69347176910288</v>
      </c>
      <c r="M21" s="11">
        <f t="shared" si="4"/>
        <v>37.533800103788906</v>
      </c>
      <c r="N21" s="11">
        <f t="shared" si="5"/>
        <v>42.4296523570241</v>
      </c>
      <c r="O21" s="16">
        <f t="shared" si="6"/>
        <v>52.221110593260434</v>
      </c>
    </row>
    <row r="22" spans="1:15" ht="15">
      <c r="A22" s="55" t="s">
        <v>96</v>
      </c>
      <c r="B22" s="56"/>
      <c r="C22" s="56"/>
      <c r="D22" s="56"/>
      <c r="E22" s="57"/>
      <c r="F22" s="3">
        <v>44174.80123566295</v>
      </c>
      <c r="G22" s="4">
        <f t="shared" si="0"/>
        <v>1.3625415014070907</v>
      </c>
      <c r="H22" s="2">
        <v>60190</v>
      </c>
      <c r="I22" s="22">
        <f t="shared" si="1"/>
        <v>4.015891021423904</v>
      </c>
      <c r="J22" s="12" t="s">
        <v>4</v>
      </c>
      <c r="K22" s="15">
        <f t="shared" si="2"/>
        <v>45.00190027782399</v>
      </c>
      <c r="L22" s="10">
        <f t="shared" si="3"/>
        <v>42.00177359263572</v>
      </c>
      <c r="M22" s="10">
        <f t="shared" si="4"/>
        <v>34.5013436929645</v>
      </c>
      <c r="N22" s="10">
        <f t="shared" si="5"/>
        <v>39.00164690744746</v>
      </c>
      <c r="O22" s="16">
        <f t="shared" si="6"/>
        <v>48.002026963012256</v>
      </c>
    </row>
    <row r="23" spans="1:15" ht="15">
      <c r="A23" s="43" t="s">
        <v>26</v>
      </c>
      <c r="B23" s="44"/>
      <c r="C23" s="44"/>
      <c r="D23" s="44"/>
      <c r="E23" s="45"/>
      <c r="F23" s="3">
        <v>48831.862951807234</v>
      </c>
      <c r="G23" s="4">
        <f t="shared" si="0"/>
        <v>1.2325968407021917</v>
      </c>
      <c r="H23" s="2">
        <v>60190</v>
      </c>
      <c r="I23" s="22">
        <f t="shared" si="1"/>
        <v>4.4392602683461115</v>
      </c>
      <c r="J23" s="12"/>
      <c r="K23" s="15">
        <f t="shared" si="2"/>
        <v>40.7100995094521</v>
      </c>
      <c r="L23" s="10">
        <f t="shared" si="3"/>
        <v>37.99609287548863</v>
      </c>
      <c r="M23" s="10">
        <f t="shared" si="4"/>
        <v>31.2109738984184</v>
      </c>
      <c r="N23" s="10">
        <f t="shared" si="5"/>
        <v>35.28208624152516</v>
      </c>
      <c r="O23" s="16">
        <f t="shared" si="6"/>
        <v>43.42410614341558</v>
      </c>
    </row>
    <row r="24" spans="1:15" ht="15">
      <c r="A24" s="43" t="s">
        <v>27</v>
      </c>
      <c r="B24" s="44"/>
      <c r="C24" s="44"/>
      <c r="D24" s="44"/>
      <c r="E24" s="45"/>
      <c r="F24" s="3">
        <v>52594.670050979345</v>
      </c>
      <c r="G24" s="4">
        <f t="shared" si="0"/>
        <v>1.1444125410741925</v>
      </c>
      <c r="H24" s="2">
        <v>60190</v>
      </c>
      <c r="I24" s="22">
        <f t="shared" si="1"/>
        <v>4.781333640998122</v>
      </c>
      <c r="J24" s="12"/>
      <c r="K24" s="15">
        <f t="shared" si="2"/>
        <v>37.79755625566441</v>
      </c>
      <c r="L24" s="10">
        <f t="shared" si="3"/>
        <v>35.27771917195345</v>
      </c>
      <c r="M24" s="10">
        <f t="shared" si="4"/>
        <v>28.97803139600874</v>
      </c>
      <c r="N24" s="10">
        <f t="shared" si="5"/>
        <v>32.75788208824249</v>
      </c>
      <c r="O24" s="16">
        <f t="shared" si="6"/>
        <v>40.31739333937537</v>
      </c>
    </row>
    <row r="25" spans="1:15" ht="15">
      <c r="A25" s="43" t="s">
        <v>28</v>
      </c>
      <c r="B25" s="44"/>
      <c r="C25" s="44"/>
      <c r="D25" s="44"/>
      <c r="E25" s="45"/>
      <c r="F25" s="3">
        <v>49023.01836113126</v>
      </c>
      <c r="G25" s="4">
        <f t="shared" si="0"/>
        <v>1.227790577002143</v>
      </c>
      <c r="H25" s="2">
        <v>60190</v>
      </c>
      <c r="I25" s="22">
        <f t="shared" si="1"/>
        <v>4.4566380328301145</v>
      </c>
      <c r="J25" s="12"/>
      <c r="K25" s="15">
        <f t="shared" si="2"/>
        <v>40.55135865677704</v>
      </c>
      <c r="L25" s="10">
        <f t="shared" si="3"/>
        <v>37.84793474632524</v>
      </c>
      <c r="M25" s="10">
        <f t="shared" si="4"/>
        <v>31.089272977291845</v>
      </c>
      <c r="N25" s="10">
        <f t="shared" si="5"/>
        <v>35.14451083587343</v>
      </c>
      <c r="O25" s="16">
        <f t="shared" si="6"/>
        <v>43.254782567228844</v>
      </c>
    </row>
    <row r="26" spans="1:15" ht="15">
      <c r="A26" s="43" t="s">
        <v>29</v>
      </c>
      <c r="B26" s="44"/>
      <c r="C26" s="44"/>
      <c r="D26" s="44"/>
      <c r="E26" s="45"/>
      <c r="F26" s="3">
        <v>43465.156574337474</v>
      </c>
      <c r="G26" s="4">
        <f t="shared" si="0"/>
        <v>1.3847873732390312</v>
      </c>
      <c r="H26" s="2">
        <v>60190</v>
      </c>
      <c r="I26" s="22">
        <f t="shared" si="1"/>
        <v>3.9513778703943157</v>
      </c>
      <c r="J26" s="12"/>
      <c r="K26" s="15">
        <f t="shared" si="2"/>
        <v>45.73663496644845</v>
      </c>
      <c r="L26" s="10">
        <f t="shared" si="3"/>
        <v>42.68752596868522</v>
      </c>
      <c r="M26" s="10">
        <f t="shared" si="4"/>
        <v>35.06463843960584</v>
      </c>
      <c r="N26" s="10">
        <f t="shared" si="5"/>
        <v>39.63841697092199</v>
      </c>
      <c r="O26" s="16">
        <f t="shared" si="6"/>
        <v>48.785743964211676</v>
      </c>
    </row>
    <row r="27" spans="1:15" ht="15">
      <c r="A27" s="55" t="s">
        <v>97</v>
      </c>
      <c r="B27" s="44"/>
      <c r="C27" s="44"/>
      <c r="D27" s="44"/>
      <c r="E27" s="45"/>
      <c r="F27" s="3">
        <v>47302.263243000445</v>
      </c>
      <c r="G27" s="4">
        <f t="shared" si="0"/>
        <v>1.2724549709343267</v>
      </c>
      <c r="H27" s="2">
        <v>60190</v>
      </c>
      <c r="I27" s="22">
        <f t="shared" si="1"/>
        <v>4.300205749363677</v>
      </c>
      <c r="J27" s="12" t="s">
        <v>4</v>
      </c>
      <c r="K27" s="15">
        <f t="shared" si="2"/>
        <v>42.02653031182746</v>
      </c>
      <c r="L27" s="10">
        <f t="shared" si="3"/>
        <v>39.22476162437229</v>
      </c>
      <c r="M27" s="10">
        <f t="shared" si="4"/>
        <v>32.2202342025469</v>
      </c>
      <c r="N27" s="10">
        <f t="shared" si="5"/>
        <v>36.42299293691713</v>
      </c>
      <c r="O27" s="16">
        <f t="shared" si="6"/>
        <v>44.82829899928262</v>
      </c>
    </row>
    <row r="28" spans="1:15" ht="15">
      <c r="A28" s="43" t="s">
        <v>30</v>
      </c>
      <c r="B28" s="44"/>
      <c r="C28" s="44"/>
      <c r="D28" s="44"/>
      <c r="E28" s="45"/>
      <c r="F28" s="3">
        <v>52143.0705649303</v>
      </c>
      <c r="G28" s="4">
        <f t="shared" si="0"/>
        <v>1.1543240424448997</v>
      </c>
      <c r="H28" s="2">
        <v>60190</v>
      </c>
      <c r="I28" s="22">
        <f t="shared" si="1"/>
        <v>4.740279142266391</v>
      </c>
      <c r="J28" s="12"/>
      <c r="K28" s="15">
        <f t="shared" si="2"/>
        <v>38.124912446890484</v>
      </c>
      <c r="L28" s="10">
        <f t="shared" si="3"/>
        <v>35.58325161709779</v>
      </c>
      <c r="M28" s="10">
        <f t="shared" si="4"/>
        <v>29.22900365259756</v>
      </c>
      <c r="N28" s="10">
        <f t="shared" si="5"/>
        <v>33.04159078730509</v>
      </c>
      <c r="O28" s="16">
        <f t="shared" si="6"/>
        <v>40.66657327668318</v>
      </c>
    </row>
    <row r="29" spans="1:15" ht="15">
      <c r="A29" s="43" t="s">
        <v>31</v>
      </c>
      <c r="B29" s="44"/>
      <c r="C29" s="44"/>
      <c r="D29" s="44"/>
      <c r="E29" s="45"/>
      <c r="F29" s="3">
        <v>55346.97600623484</v>
      </c>
      <c r="G29" s="4">
        <f t="shared" si="0"/>
        <v>1.0875029557752096</v>
      </c>
      <c r="H29" s="2">
        <v>60190</v>
      </c>
      <c r="I29" s="22">
        <f t="shared" si="1"/>
        <v>5.031543273294076</v>
      </c>
      <c r="J29" s="12"/>
      <c r="K29" s="15">
        <f t="shared" si="2"/>
        <v>35.91795150246433</v>
      </c>
      <c r="L29" s="10">
        <f t="shared" si="3"/>
        <v>33.52342140230004</v>
      </c>
      <c r="M29" s="10">
        <f t="shared" si="4"/>
        <v>27.53700581271705</v>
      </c>
      <c r="N29" s="10">
        <f t="shared" si="5"/>
        <v>31.128891302135752</v>
      </c>
      <c r="O29" s="16">
        <f t="shared" si="6"/>
        <v>38.312481602628615</v>
      </c>
    </row>
    <row r="30" spans="1:15" ht="15">
      <c r="A30" s="43" t="s">
        <v>32</v>
      </c>
      <c r="B30" s="44"/>
      <c r="C30" s="44"/>
      <c r="D30" s="44"/>
      <c r="E30" s="45"/>
      <c r="F30" s="3">
        <v>56272.85807662235</v>
      </c>
      <c r="G30" s="4">
        <f t="shared" si="0"/>
        <v>1.0696097915987133</v>
      </c>
      <c r="H30" s="2">
        <v>60190</v>
      </c>
      <c r="I30" s="22">
        <f t="shared" si="1"/>
        <v>5.115714370602032</v>
      </c>
      <c r="J30" s="12"/>
      <c r="K30" s="15">
        <f t="shared" si="2"/>
        <v>35.32697765756208</v>
      </c>
      <c r="L30" s="10">
        <f t="shared" si="3"/>
        <v>32.97184581372461</v>
      </c>
      <c r="M30" s="10">
        <f t="shared" si="4"/>
        <v>27.083927351348777</v>
      </c>
      <c r="N30" s="10">
        <f t="shared" si="5"/>
        <v>30.61671396988714</v>
      </c>
      <c r="O30" s="16">
        <f t="shared" si="6"/>
        <v>37.68210950139956</v>
      </c>
    </row>
    <row r="31" spans="1:15" ht="15">
      <c r="A31" s="55" t="s">
        <v>98</v>
      </c>
      <c r="B31" s="44"/>
      <c r="C31" s="44"/>
      <c r="D31" s="44"/>
      <c r="E31" s="45"/>
      <c r="F31" s="3">
        <v>55138.49573459715</v>
      </c>
      <c r="G31" s="4">
        <f t="shared" si="0"/>
        <v>1.0916329725374174</v>
      </c>
      <c r="H31" s="2">
        <v>60191</v>
      </c>
      <c r="I31" s="22">
        <f t="shared" si="1"/>
        <v>5.012590521327014</v>
      </c>
      <c r="J31" s="12" t="s">
        <v>4</v>
      </c>
      <c r="K31" s="15">
        <f t="shared" si="2"/>
        <v>36.05375833190608</v>
      </c>
      <c r="L31" s="10">
        <f t="shared" si="3"/>
        <v>33.65017444311234</v>
      </c>
      <c r="M31" s="10">
        <f t="shared" si="4"/>
        <v>27.641124040380664</v>
      </c>
      <c r="N31" s="10">
        <f t="shared" si="5"/>
        <v>31.246590554318605</v>
      </c>
      <c r="O31" s="16">
        <f t="shared" si="6"/>
        <v>38.45734222069982</v>
      </c>
    </row>
    <row r="32" spans="1:15" ht="15">
      <c r="A32" s="43" t="s">
        <v>33</v>
      </c>
      <c r="B32" s="44"/>
      <c r="C32" s="44"/>
      <c r="D32" s="44"/>
      <c r="E32" s="45"/>
      <c r="F32" s="3">
        <v>53043.34058137022</v>
      </c>
      <c r="G32" s="4">
        <f t="shared" si="0"/>
        <v>1.1347324535050083</v>
      </c>
      <c r="H32" s="2">
        <v>60190</v>
      </c>
      <c r="I32" s="22">
        <f t="shared" si="1"/>
        <v>4.822121871033656</v>
      </c>
      <c r="J32" s="12" t="s">
        <v>4</v>
      </c>
      <c r="K32" s="15">
        <f t="shared" si="2"/>
        <v>37.47784317902112</v>
      </c>
      <c r="L32" s="10">
        <f t="shared" si="3"/>
        <v>34.97932030041971</v>
      </c>
      <c r="M32" s="10">
        <f t="shared" si="4"/>
        <v>28.732918841376442</v>
      </c>
      <c r="N32" s="10">
        <f t="shared" si="5"/>
        <v>32.4807974218183</v>
      </c>
      <c r="O32" s="16">
        <f t="shared" si="6"/>
        <v>39.97636605762253</v>
      </c>
    </row>
    <row r="33" spans="1:15" ht="15">
      <c r="A33" s="55" t="s">
        <v>99</v>
      </c>
      <c r="B33" s="44"/>
      <c r="C33" s="44"/>
      <c r="D33" s="44"/>
      <c r="E33" s="45"/>
      <c r="F33" s="3">
        <v>48670.16555867733</v>
      </c>
      <c r="G33" s="4">
        <f t="shared" si="0"/>
        <v>1.236691909901852</v>
      </c>
      <c r="H33" s="2">
        <v>60190</v>
      </c>
      <c r="I33" s="22">
        <f t="shared" si="1"/>
        <v>4.424560505334302</v>
      </c>
      <c r="J33" s="12"/>
      <c r="K33" s="15">
        <f t="shared" si="2"/>
        <v>40.84535109302852</v>
      </c>
      <c r="L33" s="10">
        <f t="shared" si="3"/>
        <v>38.12232768682662</v>
      </c>
      <c r="M33" s="10">
        <f t="shared" si="4"/>
        <v>31.314666438981785</v>
      </c>
      <c r="N33" s="10">
        <f t="shared" si="5"/>
        <v>35.39930428062472</v>
      </c>
      <c r="O33" s="16">
        <f t="shared" si="6"/>
        <v>43.56837449923042</v>
      </c>
    </row>
    <row r="34" spans="1:15" ht="15">
      <c r="A34" s="43" t="s">
        <v>34</v>
      </c>
      <c r="B34" s="44"/>
      <c r="C34" s="44"/>
      <c r="D34" s="44"/>
      <c r="E34" s="45"/>
      <c r="F34" s="3">
        <v>55039.51749460044</v>
      </c>
      <c r="G34" s="4">
        <f t="shared" si="0"/>
        <v>1.0935779007493087</v>
      </c>
      <c r="H34" s="2">
        <v>60190</v>
      </c>
      <c r="I34" s="22">
        <f t="shared" si="1"/>
        <v>5.003592499509131</v>
      </c>
      <c r="J34" s="12"/>
      <c r="K34" s="15">
        <f t="shared" si="2"/>
        <v>36.118594248124076</v>
      </c>
      <c r="L34" s="10">
        <f t="shared" si="3"/>
        <v>33.710687964915806</v>
      </c>
      <c r="M34" s="10">
        <f t="shared" si="4"/>
        <v>27.690831413075493</v>
      </c>
      <c r="N34" s="10">
        <f t="shared" si="5"/>
        <v>31.302781681707533</v>
      </c>
      <c r="O34" s="16">
        <f t="shared" si="6"/>
        <v>38.526500531332346</v>
      </c>
    </row>
    <row r="35" spans="1:15" ht="15">
      <c r="A35" s="43" t="s">
        <v>35</v>
      </c>
      <c r="B35" s="44"/>
      <c r="C35" s="44"/>
      <c r="D35" s="44"/>
      <c r="E35" s="45"/>
      <c r="F35" s="3">
        <v>65612.00719987125</v>
      </c>
      <c r="G35" s="4">
        <f t="shared" si="0"/>
        <v>0.9173625768930616</v>
      </c>
      <c r="H35" s="2">
        <v>60190</v>
      </c>
      <c r="I35" s="22">
        <f t="shared" si="1"/>
        <v>5.964727927261023</v>
      </c>
      <c r="J35" s="12"/>
      <c r="K35" s="15">
        <f t="shared" si="2"/>
        <v>30.298570106904165</v>
      </c>
      <c r="L35" s="10">
        <f t="shared" si="3"/>
        <v>28.278665433110554</v>
      </c>
      <c r="M35" s="10">
        <f t="shared" si="4"/>
        <v>23.22882754306274</v>
      </c>
      <c r="N35" s="10">
        <f t="shared" si="5"/>
        <v>26.258760759316942</v>
      </c>
      <c r="O35" s="16">
        <f t="shared" si="6"/>
        <v>32.31847478069778</v>
      </c>
    </row>
    <row r="36" spans="1:15" ht="15">
      <c r="A36" s="43" t="s">
        <v>36</v>
      </c>
      <c r="B36" s="44"/>
      <c r="C36" s="44"/>
      <c r="D36" s="44"/>
      <c r="E36" s="45"/>
      <c r="F36" s="3">
        <v>66430.36561555076</v>
      </c>
      <c r="G36" s="4">
        <f t="shared" si="0"/>
        <v>0.9060615494476527</v>
      </c>
      <c r="H36" s="2">
        <v>60190</v>
      </c>
      <c r="I36" s="22">
        <f t="shared" si="1"/>
        <v>6.039124146868251</v>
      </c>
      <c r="J36" s="12"/>
      <c r="K36" s="15">
        <f t="shared" si="2"/>
        <v>29.925320771298576</v>
      </c>
      <c r="L36" s="10">
        <f t="shared" si="3"/>
        <v>27.93029938654534</v>
      </c>
      <c r="M36" s="10">
        <f t="shared" si="4"/>
        <v>22.942670657877937</v>
      </c>
      <c r="N36" s="10">
        <f t="shared" si="5"/>
        <v>25.9352780017921</v>
      </c>
      <c r="O36" s="16">
        <f t="shared" si="6"/>
        <v>31.920342156051817</v>
      </c>
    </row>
    <row r="37" spans="1:15" ht="15">
      <c r="A37" s="43" t="s">
        <v>37</v>
      </c>
      <c r="B37" s="44"/>
      <c r="C37" s="44"/>
      <c r="D37" s="44"/>
      <c r="E37" s="45"/>
      <c r="F37" s="3">
        <v>62890.69473684211</v>
      </c>
      <c r="G37" s="4">
        <f t="shared" si="0"/>
        <v>0.9570573238514407</v>
      </c>
      <c r="H37" s="2">
        <v>60190</v>
      </c>
      <c r="I37" s="22">
        <f t="shared" si="1"/>
        <v>5.717335885167465</v>
      </c>
      <c r="J37" s="12"/>
      <c r="K37" s="15">
        <f t="shared" si="2"/>
        <v>31.609604700954836</v>
      </c>
      <c r="L37" s="10">
        <f t="shared" si="3"/>
        <v>29.502297720891182</v>
      </c>
      <c r="M37" s="10">
        <f t="shared" si="4"/>
        <v>24.23395076771461</v>
      </c>
      <c r="N37" s="10">
        <f t="shared" si="5"/>
        <v>27.394990740827527</v>
      </c>
      <c r="O37" s="16">
        <f t="shared" si="6"/>
        <v>33.716911681018495</v>
      </c>
    </row>
    <row r="38" spans="1:15" ht="15">
      <c r="A38" s="55" t="s">
        <v>100</v>
      </c>
      <c r="B38" s="56"/>
      <c r="C38" s="56"/>
      <c r="D38" s="56"/>
      <c r="E38" s="57"/>
      <c r="F38" s="3">
        <v>68732.82526315791</v>
      </c>
      <c r="G38" s="4">
        <f t="shared" si="0"/>
        <v>0.8757096739374538</v>
      </c>
      <c r="H38" s="2">
        <v>60190</v>
      </c>
      <c r="I38" s="22">
        <f t="shared" si="1"/>
        <v>6.248438660287083</v>
      </c>
      <c r="J38" s="12" t="s">
        <v>4</v>
      </c>
      <c r="K38" s="15">
        <f t="shared" si="2"/>
        <v>28.922861709652125</v>
      </c>
      <c r="L38" s="10">
        <f t="shared" si="3"/>
        <v>26.99467092900865</v>
      </c>
      <c r="M38" s="10">
        <f t="shared" si="4"/>
        <v>22.174121231954377</v>
      </c>
      <c r="N38" s="10">
        <f t="shared" si="5"/>
        <v>25.066480148365173</v>
      </c>
      <c r="O38" s="16">
        <f t="shared" si="6"/>
        <v>30.851052490295597</v>
      </c>
    </row>
    <row r="39" spans="1:15" ht="15">
      <c r="A39" s="43" t="s">
        <v>38</v>
      </c>
      <c r="B39" s="44"/>
      <c r="C39" s="44"/>
      <c r="D39" s="44"/>
      <c r="E39" s="45"/>
      <c r="F39" s="3">
        <v>52572.086048526864</v>
      </c>
      <c r="G39" s="4">
        <f t="shared" si="0"/>
        <v>1.144904159679747</v>
      </c>
      <c r="H39" s="2">
        <v>60190</v>
      </c>
      <c r="I39" s="22">
        <f t="shared" si="1"/>
        <v>4.779280549866078</v>
      </c>
      <c r="J39" s="12"/>
      <c r="K39" s="15">
        <f t="shared" si="2"/>
        <v>37.813793391516086</v>
      </c>
      <c r="L39" s="10">
        <f t="shared" si="3"/>
        <v>35.292873832081675</v>
      </c>
      <c r="M39" s="10">
        <f t="shared" si="4"/>
        <v>28.99047982598946</v>
      </c>
      <c r="N39" s="10">
        <f t="shared" si="5"/>
        <v>32.77195427264727</v>
      </c>
      <c r="O39" s="16">
        <f t="shared" si="6"/>
        <v>40.33471295095049</v>
      </c>
    </row>
    <row r="40" spans="1:15" ht="15">
      <c r="A40" s="43" t="s">
        <v>39</v>
      </c>
      <c r="B40" s="44"/>
      <c r="C40" s="44"/>
      <c r="D40" s="44"/>
      <c r="E40" s="45"/>
      <c r="F40" s="3">
        <v>43444.10907235064</v>
      </c>
      <c r="G40" s="4">
        <f t="shared" si="0"/>
        <v>1.3854582654638217</v>
      </c>
      <c r="H40" s="2">
        <v>60190</v>
      </c>
      <c r="I40" s="22">
        <f t="shared" si="1"/>
        <v>3.9494644611227856</v>
      </c>
      <c r="J40" s="12"/>
      <c r="K40" s="15">
        <f t="shared" si="2"/>
        <v>45.758793135550825</v>
      </c>
      <c r="L40" s="10">
        <f t="shared" si="3"/>
        <v>42.70820692651411</v>
      </c>
      <c r="M40" s="10">
        <f t="shared" si="4"/>
        <v>35.081626313519784</v>
      </c>
      <c r="N40" s="10">
        <f t="shared" si="5"/>
        <v>39.657620717477386</v>
      </c>
      <c r="O40" s="16">
        <f t="shared" si="6"/>
        <v>48.80937934458755</v>
      </c>
    </row>
    <row r="41" spans="1:15" ht="15">
      <c r="A41" s="55" t="s">
        <v>101</v>
      </c>
      <c r="B41" s="44"/>
      <c r="C41" s="44"/>
      <c r="D41" s="44"/>
      <c r="E41" s="45"/>
      <c r="F41" s="3">
        <v>47308.33329330532</v>
      </c>
      <c r="G41" s="4">
        <f t="shared" si="0"/>
        <v>1.2722917044409507</v>
      </c>
      <c r="H41" s="2">
        <v>60190</v>
      </c>
      <c r="I41" s="22">
        <f t="shared" si="1"/>
        <v>4.300757572118665</v>
      </c>
      <c r="J41" s="12" t="s">
        <v>4</v>
      </c>
      <c r="K41" s="15">
        <f t="shared" si="2"/>
        <v>42.021137960514835</v>
      </c>
      <c r="L41" s="10">
        <f t="shared" si="3"/>
        <v>39.21972876314718</v>
      </c>
      <c r="M41" s="10">
        <f t="shared" si="4"/>
        <v>32.21610008010315</v>
      </c>
      <c r="N41" s="10">
        <f t="shared" si="5"/>
        <v>36.41831956577953</v>
      </c>
      <c r="O41" s="16">
        <f t="shared" si="6"/>
        <v>44.8225471578825</v>
      </c>
    </row>
    <row r="42" spans="1:15" ht="15">
      <c r="A42" s="43" t="s">
        <v>40</v>
      </c>
      <c r="B42" s="44"/>
      <c r="C42" s="44"/>
      <c r="D42" s="44"/>
      <c r="E42" s="45"/>
      <c r="F42" s="3">
        <v>52300.28026490066</v>
      </c>
      <c r="G42" s="4">
        <f t="shared" si="0"/>
        <v>1.1508542534597892</v>
      </c>
      <c r="H42" s="2">
        <v>60190</v>
      </c>
      <c r="I42" s="22">
        <f t="shared" si="1"/>
        <v>4.754570933172787</v>
      </c>
      <c r="J42" s="12"/>
      <c r="K42" s="15">
        <f t="shared" si="2"/>
        <v>38.010312562973716</v>
      </c>
      <c r="L42" s="10">
        <f t="shared" si="3"/>
        <v>35.47629172544214</v>
      </c>
      <c r="M42" s="10">
        <f t="shared" si="4"/>
        <v>29.14114402983104</v>
      </c>
      <c r="N42" s="10">
        <f t="shared" si="5"/>
        <v>32.94227088791055</v>
      </c>
      <c r="O42" s="16">
        <f t="shared" si="6"/>
        <v>40.544333400505295</v>
      </c>
    </row>
    <row r="43" spans="1:15" ht="15">
      <c r="A43" s="43" t="s">
        <v>41</v>
      </c>
      <c r="B43" s="44"/>
      <c r="C43" s="44"/>
      <c r="D43" s="44"/>
      <c r="E43" s="45"/>
      <c r="F43" s="3">
        <v>62315.104150093386</v>
      </c>
      <c r="G43" s="4">
        <f t="shared" si="0"/>
        <v>0.9658974468697858</v>
      </c>
      <c r="H43" s="2">
        <v>60190</v>
      </c>
      <c r="I43" s="22">
        <f t="shared" si="1"/>
        <v>5.665009468190307</v>
      </c>
      <c r="J43" s="12"/>
      <c r="K43" s="15">
        <f t="shared" si="2"/>
        <v>31.901575502654772</v>
      </c>
      <c r="L43" s="10">
        <f t="shared" si="3"/>
        <v>29.774803802477788</v>
      </c>
      <c r="M43" s="10">
        <f t="shared" si="4"/>
        <v>24.457794314666423</v>
      </c>
      <c r="N43" s="10">
        <f t="shared" si="5"/>
        <v>27.648032102300803</v>
      </c>
      <c r="O43" s="16">
        <f t="shared" si="6"/>
        <v>34.02834720283176</v>
      </c>
    </row>
    <row r="44" spans="1:15" ht="15">
      <c r="A44" s="43" t="s">
        <v>42</v>
      </c>
      <c r="B44" s="44"/>
      <c r="C44" s="44"/>
      <c r="D44" s="44"/>
      <c r="E44" s="45"/>
      <c r="F44" s="3">
        <v>59176.44705882352</v>
      </c>
      <c r="G44" s="4">
        <f t="shared" si="0"/>
        <v>1.0171276410050265</v>
      </c>
      <c r="H44" s="2">
        <v>60190</v>
      </c>
      <c r="I44" s="22">
        <f t="shared" si="1"/>
        <v>5.379677005347593</v>
      </c>
      <c r="J44" s="12"/>
      <c r="K44" s="15">
        <f t="shared" si="2"/>
        <v>33.593601826481844</v>
      </c>
      <c r="L44" s="10">
        <f t="shared" si="3"/>
        <v>31.354028371383055</v>
      </c>
      <c r="M44" s="10">
        <f t="shared" si="4"/>
        <v>25.755010240560736</v>
      </c>
      <c r="N44" s="10">
        <f t="shared" si="5"/>
        <v>29.114454916284267</v>
      </c>
      <c r="O44" s="16">
        <f t="shared" si="6"/>
        <v>35.83317528158064</v>
      </c>
    </row>
    <row r="45" spans="1:15" ht="15">
      <c r="A45" s="43" t="s">
        <v>43</v>
      </c>
      <c r="B45" s="44"/>
      <c r="C45" s="44"/>
      <c r="D45" s="44"/>
      <c r="E45" s="45"/>
      <c r="F45" s="3">
        <v>74607.16458852869</v>
      </c>
      <c r="G45" s="4">
        <f t="shared" si="0"/>
        <v>0.8067589799445962</v>
      </c>
      <c r="H45" s="2">
        <v>60190</v>
      </c>
      <c r="I45" s="22">
        <f t="shared" si="1"/>
        <v>6.782469508048062</v>
      </c>
      <c r="J45" s="12"/>
      <c r="K45" s="15">
        <f t="shared" si="2"/>
        <v>26.64556428278551</v>
      </c>
      <c r="L45" s="10">
        <f t="shared" si="3"/>
        <v>24.86919333059981</v>
      </c>
      <c r="M45" s="10">
        <f t="shared" si="4"/>
        <v>20.428198932443255</v>
      </c>
      <c r="N45" s="10">
        <f t="shared" si="5"/>
        <v>23.09282237841411</v>
      </c>
      <c r="O45" s="16">
        <f t="shared" si="6"/>
        <v>28.42193523497121</v>
      </c>
    </row>
    <row r="46" spans="1:15" ht="15">
      <c r="A46" s="43" t="s">
        <v>44</v>
      </c>
      <c r="B46" s="44"/>
      <c r="C46" s="44"/>
      <c r="D46" s="44"/>
      <c r="E46" s="45"/>
      <c r="F46" s="3">
        <v>77735.45263157896</v>
      </c>
      <c r="G46" s="4">
        <f t="shared" si="0"/>
        <v>0.7742927835676954</v>
      </c>
      <c r="H46" s="2">
        <v>60190</v>
      </c>
      <c r="I46" s="22">
        <f t="shared" si="1"/>
        <v>7.066859330143541</v>
      </c>
      <c r="J46" s="12"/>
      <c r="K46" s="15">
        <f t="shared" si="2"/>
        <v>25.573273618431635</v>
      </c>
      <c r="L46" s="10">
        <f t="shared" si="3"/>
        <v>23.86838871053619</v>
      </c>
      <c r="M46" s="10">
        <f t="shared" si="4"/>
        <v>19.606112120081225</v>
      </c>
      <c r="N46" s="10">
        <f t="shared" si="5"/>
        <v>22.16350380264075</v>
      </c>
      <c r="O46" s="16">
        <f t="shared" si="6"/>
        <v>27.278158526327076</v>
      </c>
    </row>
    <row r="47" spans="1:15" ht="15">
      <c r="A47" s="43" t="s">
        <v>45</v>
      </c>
      <c r="B47" s="44"/>
      <c r="C47" s="44"/>
      <c r="D47" s="44"/>
      <c r="E47" s="45"/>
      <c r="F47" s="3">
        <v>54677.34738639494</v>
      </c>
      <c r="G47" s="4">
        <f t="shared" si="0"/>
        <v>1.1008215079390764</v>
      </c>
      <c r="H47" s="2">
        <v>60190</v>
      </c>
      <c r="I47" s="22">
        <f t="shared" si="1"/>
        <v>4.9706679442177215</v>
      </c>
      <c r="J47" s="12"/>
      <c r="K47" s="15">
        <f t="shared" si="2"/>
        <v>36.35783546614865</v>
      </c>
      <c r="L47" s="10">
        <f t="shared" si="3"/>
        <v>33.9339797684054</v>
      </c>
      <c r="M47" s="10">
        <f t="shared" si="4"/>
        <v>27.874249078499204</v>
      </c>
      <c r="N47" s="10">
        <f t="shared" si="5"/>
        <v>31.51012407066216</v>
      </c>
      <c r="O47" s="16">
        <f t="shared" si="6"/>
        <v>38.78169116389189</v>
      </c>
    </row>
    <row r="48" spans="1:15" ht="15">
      <c r="A48" s="55" t="s">
        <v>102</v>
      </c>
      <c r="B48" s="44"/>
      <c r="C48" s="44"/>
      <c r="D48" s="44"/>
      <c r="E48" s="45"/>
      <c r="F48" s="3">
        <v>59623.96759019554</v>
      </c>
      <c r="G48" s="4">
        <f t="shared" si="0"/>
        <v>1.0094933704126314</v>
      </c>
      <c r="H48" s="2">
        <v>60190</v>
      </c>
      <c r="I48" s="22">
        <f t="shared" si="1"/>
        <v>5.420360690017777</v>
      </c>
      <c r="J48" s="12" t="s">
        <v>4</v>
      </c>
      <c r="K48" s="15">
        <f t="shared" si="2"/>
        <v>33.34145781212478</v>
      </c>
      <c r="L48" s="10">
        <f t="shared" si="3"/>
        <v>31.11869395798313</v>
      </c>
      <c r="M48" s="10">
        <f t="shared" si="4"/>
        <v>25.56170046373463</v>
      </c>
      <c r="N48" s="10">
        <f t="shared" si="5"/>
        <v>28.89593010384148</v>
      </c>
      <c r="O48" s="16">
        <f t="shared" si="6"/>
        <v>35.564221666266434</v>
      </c>
    </row>
    <row r="49" spans="1:15" ht="15">
      <c r="A49" s="43" t="s">
        <v>46</v>
      </c>
      <c r="B49" s="44"/>
      <c r="C49" s="44"/>
      <c r="D49" s="44"/>
      <c r="E49" s="45"/>
      <c r="F49" s="3">
        <v>65218.33646123261</v>
      </c>
      <c r="G49" s="4">
        <f t="shared" si="0"/>
        <v>0.9228999582928402</v>
      </c>
      <c r="H49" s="2">
        <v>60190</v>
      </c>
      <c r="I49" s="22">
        <f t="shared" si="1"/>
        <v>5.928939678293874</v>
      </c>
      <c r="J49" s="12"/>
      <c r="K49" s="15">
        <f t="shared" si="2"/>
        <v>30.481458250344772</v>
      </c>
      <c r="L49" s="10">
        <f t="shared" si="3"/>
        <v>28.44936103365512</v>
      </c>
      <c r="M49" s="10">
        <f t="shared" si="4"/>
        <v>23.36904132637539</v>
      </c>
      <c r="N49" s="10">
        <f t="shared" si="5"/>
        <v>26.41726381696547</v>
      </c>
      <c r="O49" s="16">
        <f t="shared" si="6"/>
        <v>32.51355546703442</v>
      </c>
    </row>
    <row r="50" spans="1:15" ht="15">
      <c r="A50" s="43" t="s">
        <v>47</v>
      </c>
      <c r="B50" s="44"/>
      <c r="C50" s="44"/>
      <c r="D50" s="44"/>
      <c r="E50" s="45"/>
      <c r="F50" s="3">
        <v>72967.47681011626</v>
      </c>
      <c r="G50" s="4">
        <f t="shared" si="0"/>
        <v>0.8248880546689702</v>
      </c>
      <c r="H50" s="2">
        <v>60190</v>
      </c>
      <c r="I50" s="22">
        <f t="shared" si="1"/>
        <v>6.633406982737841</v>
      </c>
      <c r="J50" s="12"/>
      <c r="K50" s="15">
        <f t="shared" si="2"/>
        <v>27.244329760411684</v>
      </c>
      <c r="L50" s="10">
        <f t="shared" si="3"/>
        <v>25.428041109717572</v>
      </c>
      <c r="M50" s="10">
        <f t="shared" si="4"/>
        <v>20.887250959302722</v>
      </c>
      <c r="N50" s="10">
        <f t="shared" si="5"/>
        <v>23.61175245902346</v>
      </c>
      <c r="O50" s="16">
        <f t="shared" si="6"/>
        <v>29.060618411105796</v>
      </c>
    </row>
    <row r="51" spans="1:15" ht="15">
      <c r="A51" s="43" t="s">
        <v>48</v>
      </c>
      <c r="B51" s="44"/>
      <c r="C51" s="44"/>
      <c r="D51" s="44"/>
      <c r="E51" s="45"/>
      <c r="F51" s="3">
        <v>73697.28979591838</v>
      </c>
      <c r="G51" s="4">
        <f t="shared" si="0"/>
        <v>0.8167193144643095</v>
      </c>
      <c r="H51" s="2">
        <v>60190</v>
      </c>
      <c r="I51" s="22">
        <f t="shared" si="1"/>
        <v>6.699753617810761</v>
      </c>
      <c r="J51" s="12"/>
      <c r="K51" s="15">
        <f t="shared" si="2"/>
        <v>26.97453333094075</v>
      </c>
      <c r="L51" s="10">
        <f t="shared" si="3"/>
        <v>25.176231108878035</v>
      </c>
      <c r="M51" s="10">
        <f t="shared" si="4"/>
        <v>20.68040770862119</v>
      </c>
      <c r="N51" s="10">
        <f t="shared" si="5"/>
        <v>23.37792888681532</v>
      </c>
      <c r="O51" s="16">
        <f t="shared" si="6"/>
        <v>28.772835553003468</v>
      </c>
    </row>
    <row r="52" spans="1:15" ht="15">
      <c r="A52" s="43" t="s">
        <v>49</v>
      </c>
      <c r="B52" s="44"/>
      <c r="C52" s="44"/>
      <c r="D52" s="44"/>
      <c r="E52" s="45"/>
      <c r="F52" s="3">
        <v>74796.31642142437</v>
      </c>
      <c r="G52" s="4">
        <f t="shared" si="0"/>
        <v>0.8047187733266421</v>
      </c>
      <c r="H52" s="2">
        <v>60190</v>
      </c>
      <c r="I52" s="22">
        <f t="shared" si="1"/>
        <v>6.799665129220398</v>
      </c>
      <c r="J52" s="12"/>
      <c r="K52" s="15">
        <f t="shared" si="2"/>
        <v>26.57818051893501</v>
      </c>
      <c r="L52" s="10">
        <f t="shared" si="3"/>
        <v>24.806301817672676</v>
      </c>
      <c r="M52" s="10">
        <f t="shared" si="4"/>
        <v>20.376538216305068</v>
      </c>
      <c r="N52" s="10">
        <f t="shared" si="5"/>
        <v>23.03442311641034</v>
      </c>
      <c r="O52" s="16">
        <f t="shared" si="6"/>
        <v>28.350059220197345</v>
      </c>
    </row>
    <row r="53" spans="1:15" ht="15">
      <c r="A53" s="43" t="s">
        <v>50</v>
      </c>
      <c r="B53" s="44"/>
      <c r="C53" s="44"/>
      <c r="D53" s="44"/>
      <c r="E53" s="45"/>
      <c r="F53" s="3">
        <v>61888.24428044281</v>
      </c>
      <c r="G53" s="4">
        <f t="shared" si="0"/>
        <v>0.9725595014014727</v>
      </c>
      <c r="H53" s="2">
        <v>60190</v>
      </c>
      <c r="I53" s="22">
        <f t="shared" si="1"/>
        <v>5.6262040254948005</v>
      </c>
      <c r="J53" s="12"/>
      <c r="K53" s="15">
        <f t="shared" si="2"/>
        <v>32.12160925088981</v>
      </c>
      <c r="L53" s="10">
        <f t="shared" si="3"/>
        <v>29.98016863416382</v>
      </c>
      <c r="M53" s="10">
        <f t="shared" si="4"/>
        <v>24.626486301561233</v>
      </c>
      <c r="N53" s="10">
        <f t="shared" si="5"/>
        <v>27.838728017437834</v>
      </c>
      <c r="O53" s="16">
        <f t="shared" si="6"/>
        <v>34.2630498676158</v>
      </c>
    </row>
    <row r="54" spans="1:15" ht="15">
      <c r="A54" s="43" t="s">
        <v>51</v>
      </c>
      <c r="B54" s="44"/>
      <c r="C54" s="44"/>
      <c r="D54" s="44"/>
      <c r="E54" s="45"/>
      <c r="F54" s="3">
        <v>54882.86375391626</v>
      </c>
      <c r="G54" s="4">
        <f t="shared" si="0"/>
        <v>1.0966993316872071</v>
      </c>
      <c r="H54" s="2">
        <v>60190</v>
      </c>
      <c r="I54" s="22">
        <f t="shared" si="1"/>
        <v>4.989351250356023</v>
      </c>
      <c r="J54" s="12" t="s">
        <v>4</v>
      </c>
      <c r="K54" s="15">
        <f t="shared" si="2"/>
        <v>36.22168859324777</v>
      </c>
      <c r="L54" s="10">
        <f t="shared" si="3"/>
        <v>33.80690935369792</v>
      </c>
      <c r="M54" s="10">
        <f t="shared" si="4"/>
        <v>27.769870151705522</v>
      </c>
      <c r="N54" s="10">
        <f t="shared" si="5"/>
        <v>31.392130114148067</v>
      </c>
      <c r="O54" s="16">
        <f t="shared" si="6"/>
        <v>38.63646783279762</v>
      </c>
    </row>
    <row r="55" spans="1:15" ht="15">
      <c r="A55" s="43" t="s">
        <v>52</v>
      </c>
      <c r="B55" s="44"/>
      <c r="C55" s="44"/>
      <c r="D55" s="44"/>
      <c r="E55" s="45"/>
      <c r="F55" s="3">
        <v>60284.82633540372</v>
      </c>
      <c r="G55" s="4">
        <f t="shared" si="0"/>
        <v>0.9984270281401137</v>
      </c>
      <c r="H55" s="2">
        <v>60190</v>
      </c>
      <c r="I55" s="22">
        <f t="shared" si="1"/>
        <v>5.480438757763975</v>
      </c>
      <c r="J55" s="12"/>
      <c r="K55" s="15">
        <f t="shared" si="2"/>
        <v>32.97595963766638</v>
      </c>
      <c r="L55" s="10">
        <f t="shared" si="3"/>
        <v>30.777562328488617</v>
      </c>
      <c r="M55" s="10">
        <f t="shared" si="4"/>
        <v>25.281486115933976</v>
      </c>
      <c r="N55" s="10">
        <f t="shared" si="5"/>
        <v>28.57916501931086</v>
      </c>
      <c r="O55" s="16">
        <f t="shared" si="6"/>
        <v>35.174356946844135</v>
      </c>
    </row>
    <row r="56" spans="1:15" ht="15">
      <c r="A56" s="43" t="s">
        <v>53</v>
      </c>
      <c r="B56" s="44"/>
      <c r="C56" s="44"/>
      <c r="D56" s="44"/>
      <c r="E56" s="45"/>
      <c r="F56" s="3">
        <v>67347.93119285561</v>
      </c>
      <c r="G56" s="4">
        <f t="shared" si="0"/>
        <v>0.893717133309435</v>
      </c>
      <c r="H56" s="2">
        <v>60190</v>
      </c>
      <c r="I56" s="22">
        <f t="shared" si="1"/>
        <v>6.12253919935051</v>
      </c>
      <c r="J56" s="12"/>
      <c r="K56" s="15">
        <f t="shared" si="2"/>
        <v>29.517610486168657</v>
      </c>
      <c r="L56" s="10">
        <f t="shared" si="3"/>
        <v>27.549769787090746</v>
      </c>
      <c r="M56" s="10">
        <f t="shared" si="4"/>
        <v>22.63009379806574</v>
      </c>
      <c r="N56" s="10">
        <f t="shared" si="5"/>
        <v>25.581929088012835</v>
      </c>
      <c r="O56" s="16">
        <f t="shared" si="6"/>
        <v>31.485451185246568</v>
      </c>
    </row>
    <row r="57" spans="1:15" ht="15">
      <c r="A57" s="43" t="s">
        <v>54</v>
      </c>
      <c r="B57" s="44"/>
      <c r="C57" s="44"/>
      <c r="D57" s="44"/>
      <c r="E57" s="45"/>
      <c r="F57" s="3">
        <v>68185.01472684086</v>
      </c>
      <c r="G57" s="4">
        <f t="shared" si="0"/>
        <v>0.882745281219487</v>
      </c>
      <c r="H57" s="2">
        <v>60190</v>
      </c>
      <c r="I57" s="22">
        <f t="shared" si="1"/>
        <v>6.198637702440078</v>
      </c>
      <c r="J57" s="12"/>
      <c r="K57" s="15">
        <f t="shared" si="2"/>
        <v>29.155233125108477</v>
      </c>
      <c r="L57" s="10">
        <f t="shared" si="3"/>
        <v>27.211550916767912</v>
      </c>
      <c r="M57" s="10">
        <f t="shared" si="4"/>
        <v>22.352272066021065</v>
      </c>
      <c r="N57" s="10">
        <f t="shared" si="5"/>
        <v>25.267868708427347</v>
      </c>
      <c r="O57" s="16">
        <f t="shared" si="6"/>
        <v>31.098915333449042</v>
      </c>
    </row>
    <row r="58" spans="1:15" ht="15">
      <c r="A58" s="43" t="s">
        <v>55</v>
      </c>
      <c r="B58" s="44"/>
      <c r="C58" s="44"/>
      <c r="D58" s="44"/>
      <c r="E58" s="45"/>
      <c r="F58" s="3">
        <v>69050.54749845584</v>
      </c>
      <c r="G58" s="4">
        <f t="shared" si="0"/>
        <v>0.8716802716350079</v>
      </c>
      <c r="H58" s="2">
        <v>60190</v>
      </c>
      <c r="I58" s="22">
        <f t="shared" si="1"/>
        <v>6.277322499859621</v>
      </c>
      <c r="J58" s="12"/>
      <c r="K58" s="15">
        <f t="shared" si="2"/>
        <v>28.789778966552817</v>
      </c>
      <c r="L58" s="10">
        <f t="shared" si="3"/>
        <v>26.870460368782627</v>
      </c>
      <c r="M58" s="10">
        <f t="shared" si="4"/>
        <v>22.072091463635143</v>
      </c>
      <c r="N58" s="10">
        <f t="shared" si="5"/>
        <v>24.95114177101244</v>
      </c>
      <c r="O58" s="16">
        <f t="shared" si="6"/>
        <v>30.709097564323002</v>
      </c>
    </row>
    <row r="59" spans="1:15" ht="15">
      <c r="A59" s="43" t="s">
        <v>56</v>
      </c>
      <c r="B59" s="44"/>
      <c r="C59" s="44"/>
      <c r="D59" s="44"/>
      <c r="E59" s="45"/>
      <c r="F59" s="3">
        <v>59623.96759019554</v>
      </c>
      <c r="G59" s="4">
        <f t="shared" si="0"/>
        <v>1.0094933704126314</v>
      </c>
      <c r="H59" s="2">
        <v>60190</v>
      </c>
      <c r="I59" s="22">
        <f t="shared" si="1"/>
        <v>5.420360690017777</v>
      </c>
      <c r="J59" s="12" t="s">
        <v>4</v>
      </c>
      <c r="K59" s="15">
        <f t="shared" si="2"/>
        <v>33.34145781212478</v>
      </c>
      <c r="L59" s="10">
        <f t="shared" si="3"/>
        <v>31.11869395798313</v>
      </c>
      <c r="M59" s="10">
        <f t="shared" si="4"/>
        <v>25.56170046373463</v>
      </c>
      <c r="N59" s="10">
        <f t="shared" si="5"/>
        <v>28.89593010384148</v>
      </c>
      <c r="O59" s="16">
        <f t="shared" si="6"/>
        <v>35.564221666266434</v>
      </c>
    </row>
    <row r="60" spans="1:15" ht="15">
      <c r="A60" s="55" t="s">
        <v>103</v>
      </c>
      <c r="B60" s="56"/>
      <c r="C60" s="56"/>
      <c r="D60" s="56"/>
      <c r="E60" s="57"/>
      <c r="F60" s="3">
        <v>54677.34738639494</v>
      </c>
      <c r="G60" s="4">
        <f t="shared" si="0"/>
        <v>1.1008215079390764</v>
      </c>
      <c r="H60" s="2">
        <v>60190</v>
      </c>
      <c r="I60" s="22">
        <f t="shared" si="1"/>
        <v>4.9706679442177215</v>
      </c>
      <c r="J60" s="12"/>
      <c r="K60" s="15">
        <f t="shared" si="2"/>
        <v>36.35783546614865</v>
      </c>
      <c r="L60" s="10">
        <f t="shared" si="3"/>
        <v>33.9339797684054</v>
      </c>
      <c r="M60" s="10">
        <f t="shared" si="4"/>
        <v>27.874249078499204</v>
      </c>
      <c r="N60" s="10">
        <f t="shared" si="5"/>
        <v>31.51012407066216</v>
      </c>
      <c r="O60" s="16">
        <f t="shared" si="6"/>
        <v>38.78169116389189</v>
      </c>
    </row>
    <row r="61" spans="1:15" ht="15">
      <c r="A61" s="43" t="s">
        <v>57</v>
      </c>
      <c r="B61" s="44"/>
      <c r="C61" s="44"/>
      <c r="D61" s="44"/>
      <c r="E61" s="45"/>
      <c r="F61" s="3">
        <v>65218.33646123261</v>
      </c>
      <c r="G61" s="4">
        <f t="shared" si="0"/>
        <v>0.9228999582928402</v>
      </c>
      <c r="H61" s="2">
        <v>60190</v>
      </c>
      <c r="I61" s="22">
        <f t="shared" si="1"/>
        <v>5.928939678293874</v>
      </c>
      <c r="J61" s="12"/>
      <c r="K61" s="15">
        <f t="shared" si="2"/>
        <v>30.481458250344772</v>
      </c>
      <c r="L61" s="10">
        <f t="shared" si="3"/>
        <v>28.44936103365512</v>
      </c>
      <c r="M61" s="10">
        <f t="shared" si="4"/>
        <v>23.36904132637539</v>
      </c>
      <c r="N61" s="10">
        <f t="shared" si="5"/>
        <v>26.41726381696547</v>
      </c>
      <c r="O61" s="16">
        <f t="shared" si="6"/>
        <v>32.51355546703442</v>
      </c>
    </row>
    <row r="62" spans="1:15" ht="15">
      <c r="A62" s="55" t="s">
        <v>104</v>
      </c>
      <c r="B62" s="56"/>
      <c r="C62" s="56"/>
      <c r="D62" s="56"/>
      <c r="E62" s="57"/>
      <c r="F62" s="3">
        <v>65218.33646123261</v>
      </c>
      <c r="G62" s="4">
        <f t="shared" si="0"/>
        <v>0.9228999582928402</v>
      </c>
      <c r="H62" s="2">
        <v>60190</v>
      </c>
      <c r="I62" s="22">
        <f t="shared" si="1"/>
        <v>5.928939678293874</v>
      </c>
      <c r="J62" s="12"/>
      <c r="K62" s="15">
        <f t="shared" si="2"/>
        <v>30.481458250344772</v>
      </c>
      <c r="L62" s="10">
        <f t="shared" si="3"/>
        <v>28.44936103365512</v>
      </c>
      <c r="M62" s="10">
        <f t="shared" si="4"/>
        <v>23.36904132637539</v>
      </c>
      <c r="N62" s="10">
        <f t="shared" si="5"/>
        <v>26.41726381696547</v>
      </c>
      <c r="O62" s="16">
        <f t="shared" si="6"/>
        <v>32.51355546703442</v>
      </c>
    </row>
    <row r="63" spans="1:15" ht="15">
      <c r="A63" s="55" t="s">
        <v>105</v>
      </c>
      <c r="B63" s="56"/>
      <c r="C63" s="56"/>
      <c r="D63" s="56"/>
      <c r="E63" s="57"/>
      <c r="F63" s="3">
        <v>72005.32485089463</v>
      </c>
      <c r="G63" s="4">
        <f t="shared" si="0"/>
        <v>0.8359104014132112</v>
      </c>
      <c r="H63" s="2">
        <v>60190</v>
      </c>
      <c r="I63" s="22">
        <f t="shared" si="1"/>
        <v>6.5459386228086025</v>
      </c>
      <c r="J63" s="12" t="s">
        <v>4</v>
      </c>
      <c r="K63" s="15">
        <f t="shared" si="2"/>
        <v>27.608374854450794</v>
      </c>
      <c r="L63" s="10">
        <f t="shared" si="3"/>
        <v>25.76781653082074</v>
      </c>
      <c r="M63" s="10">
        <f t="shared" si="4"/>
        <v>21.166351282436636</v>
      </c>
      <c r="N63" s="10">
        <f t="shared" si="5"/>
        <v>23.927258207190686</v>
      </c>
      <c r="O63" s="16">
        <f t="shared" si="6"/>
        <v>29.448933178080846</v>
      </c>
    </row>
    <row r="64" spans="1:15" ht="15">
      <c r="A64" s="43" t="s">
        <v>58</v>
      </c>
      <c r="B64" s="44"/>
      <c r="C64" s="44"/>
      <c r="D64" s="44"/>
      <c r="E64" s="45"/>
      <c r="F64" s="3">
        <v>72967.47681011626</v>
      </c>
      <c r="G64" s="4">
        <f t="shared" si="0"/>
        <v>0.8248880546689702</v>
      </c>
      <c r="H64" s="2">
        <v>60190</v>
      </c>
      <c r="I64" s="22">
        <f t="shared" si="1"/>
        <v>6.633406982737841</v>
      </c>
      <c r="J64" s="12"/>
      <c r="K64" s="15">
        <f t="shared" si="2"/>
        <v>27.244329760411684</v>
      </c>
      <c r="L64" s="10">
        <f t="shared" si="3"/>
        <v>25.428041109717572</v>
      </c>
      <c r="M64" s="10">
        <f t="shared" si="4"/>
        <v>20.887250959302722</v>
      </c>
      <c r="N64" s="10">
        <f t="shared" si="5"/>
        <v>23.61175245902346</v>
      </c>
      <c r="O64" s="16">
        <f t="shared" si="6"/>
        <v>29.060618411105796</v>
      </c>
    </row>
    <row r="65" spans="1:15" ht="15">
      <c r="A65" s="43" t="s">
        <v>59</v>
      </c>
      <c r="B65" s="44"/>
      <c r="C65" s="44"/>
      <c r="D65" s="44"/>
      <c r="E65" s="45"/>
      <c r="F65" s="3">
        <v>73697.28979591838</v>
      </c>
      <c r="G65" s="4">
        <f t="shared" si="0"/>
        <v>0.8167193144643095</v>
      </c>
      <c r="H65" s="2">
        <v>60190</v>
      </c>
      <c r="I65" s="22">
        <f t="shared" si="1"/>
        <v>6.699753617810761</v>
      </c>
      <c r="J65" s="12"/>
      <c r="K65" s="15">
        <f t="shared" si="2"/>
        <v>26.97453333094075</v>
      </c>
      <c r="L65" s="10">
        <f t="shared" si="3"/>
        <v>25.176231108878035</v>
      </c>
      <c r="M65" s="10">
        <f t="shared" si="4"/>
        <v>20.68040770862119</v>
      </c>
      <c r="N65" s="10">
        <f t="shared" si="5"/>
        <v>23.37792888681532</v>
      </c>
      <c r="O65" s="16">
        <f t="shared" si="6"/>
        <v>28.772835553003468</v>
      </c>
    </row>
    <row r="66" spans="1:15" ht="15">
      <c r="A66" s="43" t="s">
        <v>60</v>
      </c>
      <c r="B66" s="44"/>
      <c r="C66" s="44"/>
      <c r="D66" s="44"/>
      <c r="E66" s="45"/>
      <c r="F66" s="3">
        <v>74796.31642142437</v>
      </c>
      <c r="G66" s="4">
        <f t="shared" si="0"/>
        <v>0.8047187733266421</v>
      </c>
      <c r="H66" s="2">
        <v>60190</v>
      </c>
      <c r="I66" s="22">
        <f t="shared" si="1"/>
        <v>6.799665129220398</v>
      </c>
      <c r="J66" s="12"/>
      <c r="K66" s="15">
        <f t="shared" si="2"/>
        <v>26.57818051893501</v>
      </c>
      <c r="L66" s="10">
        <f t="shared" si="3"/>
        <v>24.806301817672676</v>
      </c>
      <c r="M66" s="10">
        <f t="shared" si="4"/>
        <v>20.376538216305068</v>
      </c>
      <c r="N66" s="10">
        <f t="shared" si="5"/>
        <v>23.03442311641034</v>
      </c>
      <c r="O66" s="16">
        <f t="shared" si="6"/>
        <v>28.350059220197345</v>
      </c>
    </row>
    <row r="67" spans="1:15" ht="15">
      <c r="A67" s="43" t="s">
        <v>61</v>
      </c>
      <c r="B67" s="44"/>
      <c r="C67" s="44"/>
      <c r="D67" s="44"/>
      <c r="E67" s="45"/>
      <c r="F67" s="3">
        <v>61888.24428044281</v>
      </c>
      <c r="G67" s="4">
        <f t="shared" si="0"/>
        <v>0.9725595014014727</v>
      </c>
      <c r="H67" s="2">
        <v>60190</v>
      </c>
      <c r="I67" s="22">
        <f t="shared" si="1"/>
        <v>5.6262040254948005</v>
      </c>
      <c r="J67" s="12"/>
      <c r="K67" s="15">
        <f t="shared" si="2"/>
        <v>32.12160925088981</v>
      </c>
      <c r="L67" s="10">
        <f t="shared" si="3"/>
        <v>29.98016863416382</v>
      </c>
      <c r="M67" s="10">
        <f t="shared" si="4"/>
        <v>24.626486301561233</v>
      </c>
      <c r="N67" s="10">
        <f t="shared" si="5"/>
        <v>27.838728017437834</v>
      </c>
      <c r="O67" s="16">
        <f t="shared" si="6"/>
        <v>34.2630498676158</v>
      </c>
    </row>
    <row r="68" spans="1:15" ht="15">
      <c r="A68" s="43" t="s">
        <v>62</v>
      </c>
      <c r="B68" s="44"/>
      <c r="C68" s="44"/>
      <c r="D68" s="44"/>
      <c r="E68" s="45"/>
      <c r="F68" s="3">
        <v>58943.6475584727</v>
      </c>
      <c r="G68" s="4">
        <f t="shared" si="0"/>
        <v>1.0211448136169534</v>
      </c>
      <c r="H68" s="2">
        <v>60190</v>
      </c>
      <c r="I68" s="22">
        <f t="shared" si="1"/>
        <v>5.35851341440661</v>
      </c>
      <c r="J68" s="12"/>
      <c r="K68" s="15">
        <f t="shared" si="2"/>
        <v>33.72628064844364</v>
      </c>
      <c r="L68" s="10">
        <f t="shared" si="3"/>
        <v>31.477861938547395</v>
      </c>
      <c r="M68" s="10">
        <f t="shared" si="4"/>
        <v>25.8567303370238</v>
      </c>
      <c r="N68" s="10">
        <f t="shared" si="5"/>
        <v>29.229443228651153</v>
      </c>
      <c r="O68" s="16">
        <f t="shared" si="6"/>
        <v>35.97469935833988</v>
      </c>
    </row>
    <row r="69" spans="1:15" ht="15">
      <c r="A69" s="55" t="s">
        <v>106</v>
      </c>
      <c r="B69" s="56"/>
      <c r="C69" s="56"/>
      <c r="D69" s="56"/>
      <c r="E69" s="57"/>
      <c r="F69" s="3">
        <v>64325.766758845864</v>
      </c>
      <c r="G69" s="4">
        <f t="shared" si="0"/>
        <v>0.9357059081106541</v>
      </c>
      <c r="H69" s="2">
        <v>60190</v>
      </c>
      <c r="I69" s="22">
        <f t="shared" si="1"/>
        <v>5.8477969780768975</v>
      </c>
      <c r="J69" s="12" t="s">
        <v>4</v>
      </c>
      <c r="K69" s="15">
        <f t="shared" si="2"/>
        <v>30.90441202905092</v>
      </c>
      <c r="L69" s="10">
        <f t="shared" si="3"/>
        <v>28.844117893780858</v>
      </c>
      <c r="M69" s="10">
        <f t="shared" si="4"/>
        <v>23.693304826256302</v>
      </c>
      <c r="N69" s="10">
        <f t="shared" si="5"/>
        <v>26.7838237585108</v>
      </c>
      <c r="O69" s="16">
        <f t="shared" si="6"/>
        <v>32.96470616432098</v>
      </c>
    </row>
    <row r="70" spans="1:15" ht="15">
      <c r="A70" s="43" t="s">
        <v>63</v>
      </c>
      <c r="B70" s="44"/>
      <c r="C70" s="44"/>
      <c r="D70" s="44"/>
      <c r="E70" s="45"/>
      <c r="F70" s="3">
        <v>72555.47269792529</v>
      </c>
      <c r="G70" s="4">
        <f t="shared" si="0"/>
        <v>0.8295721571630134</v>
      </c>
      <c r="H70" s="2">
        <v>60190</v>
      </c>
      <c r="I70" s="22">
        <f t="shared" si="1"/>
        <v>6.595952063447753</v>
      </c>
      <c r="J70" s="12"/>
      <c r="K70" s="15">
        <f t="shared" si="2"/>
        <v>27.39903588357223</v>
      </c>
      <c r="L70" s="10">
        <f t="shared" si="3"/>
        <v>25.572433491334078</v>
      </c>
      <c r="M70" s="10">
        <f t="shared" si="4"/>
        <v>21.005858597949445</v>
      </c>
      <c r="N70" s="10">
        <f t="shared" si="5"/>
        <v>23.74583109909593</v>
      </c>
      <c r="O70" s="16">
        <f t="shared" si="6"/>
        <v>29.225638275810375</v>
      </c>
    </row>
    <row r="71" spans="1:15" ht="15">
      <c r="A71" s="43" t="s">
        <v>64</v>
      </c>
      <c r="B71" s="44"/>
      <c r="C71" s="44"/>
      <c r="D71" s="44"/>
      <c r="E71" s="45"/>
      <c r="F71" s="3">
        <v>70129.01824147817</v>
      </c>
      <c r="G71" s="4">
        <f aca="true" t="shared" si="7" ref="G71:G109">H71/F71</f>
        <v>0.8582752405394478</v>
      </c>
      <c r="H71" s="2">
        <v>60190</v>
      </c>
      <c r="I71" s="22">
        <f aca="true" t="shared" si="8" ref="I71:I109">(F71/11)/1000</f>
        <v>6.375365294679834</v>
      </c>
      <c r="J71" s="12"/>
      <c r="K71" s="15">
        <f aca="true" t="shared" si="9" ref="K71:K109">1987950/F71</f>
        <v>28.347038784356126</v>
      </c>
      <c r="L71" s="10">
        <f aca="true" t="shared" si="10" ref="L71:L109">1855420/F71</f>
        <v>26.457236198732385</v>
      </c>
      <c r="M71" s="10">
        <f aca="true" t="shared" si="11" ref="M71:M109">1524090/F71</f>
        <v>21.732658437510665</v>
      </c>
      <c r="N71" s="10">
        <f aca="true" t="shared" si="12" ref="N71:N109">1722890/F71</f>
        <v>24.56743361310864</v>
      </c>
      <c r="O71" s="16">
        <f aca="true" t="shared" si="13" ref="O71:O109">2120480/F71</f>
        <v>30.236841369979867</v>
      </c>
    </row>
    <row r="72" spans="1:15" ht="15">
      <c r="A72" s="43" t="s">
        <v>65</v>
      </c>
      <c r="B72" s="44"/>
      <c r="C72" s="44"/>
      <c r="D72" s="44"/>
      <c r="E72" s="45"/>
      <c r="F72" s="3">
        <v>83299.6932491043</v>
      </c>
      <c r="G72" s="4">
        <f t="shared" si="7"/>
        <v>0.7225716884695396</v>
      </c>
      <c r="H72" s="2">
        <v>60190</v>
      </c>
      <c r="I72" s="22">
        <f t="shared" si="8"/>
        <v>7.572699386282209</v>
      </c>
      <c r="J72" s="12"/>
      <c r="K72" s="15">
        <f t="shared" si="9"/>
        <v>23.86503386099055</v>
      </c>
      <c r="L72" s="10">
        <f t="shared" si="10"/>
        <v>22.27403160359118</v>
      </c>
      <c r="M72" s="10">
        <f t="shared" si="11"/>
        <v>18.296465935862113</v>
      </c>
      <c r="N72" s="10">
        <f t="shared" si="12"/>
        <v>20.68302934619181</v>
      </c>
      <c r="O72" s="16">
        <f t="shared" si="13"/>
        <v>25.45603611838992</v>
      </c>
    </row>
    <row r="73" spans="1:15" ht="15">
      <c r="A73" s="43" t="s">
        <v>66</v>
      </c>
      <c r="B73" s="44"/>
      <c r="C73" s="44"/>
      <c r="D73" s="44"/>
      <c r="E73" s="45"/>
      <c r="F73" s="3">
        <v>72693.63719557195</v>
      </c>
      <c r="G73" s="4">
        <f t="shared" si="7"/>
        <v>0.8279954384187341</v>
      </c>
      <c r="H73" s="2">
        <v>60190</v>
      </c>
      <c r="I73" s="22">
        <f t="shared" si="8"/>
        <v>6.608512472324723</v>
      </c>
      <c r="J73" s="12"/>
      <c r="K73" s="15">
        <f t="shared" si="9"/>
        <v>27.34696015624726</v>
      </c>
      <c r="L73" s="10">
        <f t="shared" si="10"/>
        <v>25.52382947916411</v>
      </c>
      <c r="M73" s="10">
        <f t="shared" si="11"/>
        <v>20.965934004645433</v>
      </c>
      <c r="N73" s="10">
        <f t="shared" si="12"/>
        <v>23.70069880208096</v>
      </c>
      <c r="O73" s="16">
        <f t="shared" si="13"/>
        <v>29.170090833330413</v>
      </c>
    </row>
    <row r="74" spans="1:15" ht="15">
      <c r="A74" s="43" t="s">
        <v>67</v>
      </c>
      <c r="B74" s="44"/>
      <c r="C74" s="44"/>
      <c r="D74" s="44"/>
      <c r="E74" s="45"/>
      <c r="F74" s="3">
        <v>80260.9383464552</v>
      </c>
      <c r="G74" s="4">
        <f t="shared" si="7"/>
        <v>0.7499289347974382</v>
      </c>
      <c r="H74" s="2">
        <v>60190</v>
      </c>
      <c r="I74" s="22">
        <f t="shared" si="8"/>
        <v>7.296448940586836</v>
      </c>
      <c r="J74" s="12"/>
      <c r="K74" s="15">
        <f t="shared" si="9"/>
        <v>24.768586574689603</v>
      </c>
      <c r="L74" s="10">
        <f t="shared" si="10"/>
        <v>23.117347469710296</v>
      </c>
      <c r="M74" s="10">
        <f t="shared" si="11"/>
        <v>18.989187410457344</v>
      </c>
      <c r="N74" s="10">
        <f t="shared" si="12"/>
        <v>21.46610836473099</v>
      </c>
      <c r="O74" s="16">
        <f t="shared" si="13"/>
        <v>26.41982567966891</v>
      </c>
    </row>
    <row r="75" spans="1:15" ht="15">
      <c r="A75" s="43" t="s">
        <v>68</v>
      </c>
      <c r="B75" s="44"/>
      <c r="C75" s="44"/>
      <c r="D75" s="44"/>
      <c r="E75" s="45"/>
      <c r="F75" s="3">
        <v>78511.12349224584</v>
      </c>
      <c r="G75" s="4">
        <f t="shared" si="7"/>
        <v>0.7666429586368697</v>
      </c>
      <c r="H75" s="2">
        <v>60190</v>
      </c>
      <c r="I75" s="22">
        <f t="shared" si="8"/>
        <v>7.1373748629314395</v>
      </c>
      <c r="J75" s="12"/>
      <c r="K75" s="15">
        <f t="shared" si="9"/>
        <v>25.320615876759682</v>
      </c>
      <c r="L75" s="10">
        <f t="shared" si="10"/>
        <v>23.632574818309035</v>
      </c>
      <c r="M75" s="10">
        <f t="shared" si="11"/>
        <v>19.41240848693914</v>
      </c>
      <c r="N75" s="10">
        <f t="shared" si="12"/>
        <v>21.94453375985839</v>
      </c>
      <c r="O75" s="16">
        <f t="shared" si="13"/>
        <v>27.008656935210325</v>
      </c>
    </row>
    <row r="76" spans="1:15" ht="15">
      <c r="A76" s="43" t="s">
        <v>69</v>
      </c>
      <c r="B76" s="44"/>
      <c r="C76" s="44"/>
      <c r="D76" s="44"/>
      <c r="E76" s="45"/>
      <c r="F76" s="3">
        <v>71445.30824175825</v>
      </c>
      <c r="G76" s="4">
        <f t="shared" si="7"/>
        <v>0.8424625980523133</v>
      </c>
      <c r="H76" s="2">
        <v>60190</v>
      </c>
      <c r="I76" s="22">
        <f t="shared" si="8"/>
        <v>6.4950280219780225</v>
      </c>
      <c r="J76" s="12"/>
      <c r="K76" s="15">
        <f t="shared" si="9"/>
        <v>27.824780225919522</v>
      </c>
      <c r="L76" s="10">
        <f t="shared" si="10"/>
        <v>25.969794877524887</v>
      </c>
      <c r="M76" s="10">
        <f t="shared" si="11"/>
        <v>21.332261522936534</v>
      </c>
      <c r="N76" s="10">
        <f t="shared" si="12"/>
        <v>24.11480952913025</v>
      </c>
      <c r="O76" s="16">
        <f t="shared" si="13"/>
        <v>29.679765574314157</v>
      </c>
    </row>
    <row r="77" spans="1:15" ht="15">
      <c r="A77" s="43" t="s">
        <v>70</v>
      </c>
      <c r="B77" s="44"/>
      <c r="C77" s="44"/>
      <c r="D77" s="44"/>
      <c r="E77" s="45"/>
      <c r="F77" s="3">
        <v>70129.01824147817</v>
      </c>
      <c r="G77" s="4">
        <f t="shared" si="7"/>
        <v>0.8582752405394478</v>
      </c>
      <c r="H77" s="2">
        <v>60190</v>
      </c>
      <c r="I77" s="22">
        <f t="shared" si="8"/>
        <v>6.375365294679834</v>
      </c>
      <c r="J77" s="12"/>
      <c r="K77" s="15">
        <f t="shared" si="9"/>
        <v>28.347038784356126</v>
      </c>
      <c r="L77" s="10">
        <f t="shared" si="10"/>
        <v>26.457236198732385</v>
      </c>
      <c r="M77" s="10">
        <f t="shared" si="11"/>
        <v>21.732658437510665</v>
      </c>
      <c r="N77" s="10">
        <f t="shared" si="12"/>
        <v>24.56743361310864</v>
      </c>
      <c r="O77" s="16">
        <f t="shared" si="13"/>
        <v>30.236841369979867</v>
      </c>
    </row>
    <row r="78" spans="1:15" ht="15">
      <c r="A78" s="43" t="s">
        <v>71</v>
      </c>
      <c r="B78" s="44"/>
      <c r="C78" s="44"/>
      <c r="D78" s="44"/>
      <c r="E78" s="45"/>
      <c r="F78" s="9">
        <v>80233.20386510043</v>
      </c>
      <c r="G78" s="4">
        <f t="shared" si="7"/>
        <v>0.7501881652538774</v>
      </c>
      <c r="H78" s="8">
        <v>60190</v>
      </c>
      <c r="I78" s="22">
        <f t="shared" si="8"/>
        <v>7.293927624100039</v>
      </c>
      <c r="J78" s="13"/>
      <c r="K78" s="15">
        <f t="shared" si="9"/>
        <v>24.777148415292338</v>
      </c>
      <c r="L78" s="10">
        <f t="shared" si="10"/>
        <v>23.125338520939515</v>
      </c>
      <c r="M78" s="10">
        <f t="shared" si="11"/>
        <v>18.995751466718428</v>
      </c>
      <c r="N78" s="10">
        <f t="shared" si="12"/>
        <v>21.473528626586692</v>
      </c>
      <c r="O78" s="16">
        <f t="shared" si="13"/>
        <v>26.42895830964516</v>
      </c>
    </row>
    <row r="79" spans="1:15" ht="15">
      <c r="A79" s="43" t="s">
        <v>72</v>
      </c>
      <c r="B79" s="44"/>
      <c r="C79" s="44"/>
      <c r="D79" s="44"/>
      <c r="E79" s="45"/>
      <c r="F79" s="3">
        <v>72693.63719557195</v>
      </c>
      <c r="G79" s="4">
        <f t="shared" si="7"/>
        <v>0.8279954384187341</v>
      </c>
      <c r="H79" s="2">
        <v>60190</v>
      </c>
      <c r="I79" s="22">
        <f t="shared" si="8"/>
        <v>6.608512472324723</v>
      </c>
      <c r="J79" s="12"/>
      <c r="K79" s="15">
        <f t="shared" si="9"/>
        <v>27.34696015624726</v>
      </c>
      <c r="L79" s="10">
        <f t="shared" si="10"/>
        <v>25.52382947916411</v>
      </c>
      <c r="M79" s="10">
        <f t="shared" si="11"/>
        <v>20.965934004645433</v>
      </c>
      <c r="N79" s="10">
        <f t="shared" si="12"/>
        <v>23.70069880208096</v>
      </c>
      <c r="O79" s="16">
        <f t="shared" si="13"/>
        <v>29.170090833330413</v>
      </c>
    </row>
    <row r="80" spans="1:15" ht="15">
      <c r="A80" s="43" t="s">
        <v>73</v>
      </c>
      <c r="B80" s="44"/>
      <c r="C80" s="44"/>
      <c r="D80" s="44"/>
      <c r="E80" s="45"/>
      <c r="F80" s="3">
        <v>78511.12349224584</v>
      </c>
      <c r="G80" s="4">
        <f t="shared" si="7"/>
        <v>0.7666429586368697</v>
      </c>
      <c r="H80" s="2">
        <v>60190</v>
      </c>
      <c r="I80" s="22">
        <f t="shared" si="8"/>
        <v>7.1373748629314395</v>
      </c>
      <c r="J80" s="12"/>
      <c r="K80" s="15">
        <f t="shared" si="9"/>
        <v>25.320615876759682</v>
      </c>
      <c r="L80" s="10">
        <f t="shared" si="10"/>
        <v>23.632574818309035</v>
      </c>
      <c r="M80" s="10">
        <f t="shared" si="11"/>
        <v>19.41240848693914</v>
      </c>
      <c r="N80" s="10">
        <f t="shared" si="12"/>
        <v>21.94453375985839</v>
      </c>
      <c r="O80" s="16">
        <f t="shared" si="13"/>
        <v>27.008656935210325</v>
      </c>
    </row>
    <row r="81" spans="1:15" ht="15">
      <c r="A81" s="43" t="s">
        <v>74</v>
      </c>
      <c r="B81" s="44"/>
      <c r="C81" s="44"/>
      <c r="D81" s="44"/>
      <c r="E81" s="45"/>
      <c r="F81" s="3">
        <v>71445.30824175825</v>
      </c>
      <c r="G81" s="4">
        <f t="shared" si="7"/>
        <v>0.8424625980523133</v>
      </c>
      <c r="H81" s="2">
        <v>60190</v>
      </c>
      <c r="I81" s="22">
        <f t="shared" si="8"/>
        <v>6.4950280219780225</v>
      </c>
      <c r="J81" s="12"/>
      <c r="K81" s="15">
        <f t="shared" si="9"/>
        <v>27.824780225919522</v>
      </c>
      <c r="L81" s="10">
        <f t="shared" si="10"/>
        <v>25.969794877524887</v>
      </c>
      <c r="M81" s="10">
        <f t="shared" si="11"/>
        <v>21.332261522936534</v>
      </c>
      <c r="N81" s="10">
        <f t="shared" si="12"/>
        <v>24.11480952913025</v>
      </c>
      <c r="O81" s="16">
        <f t="shared" si="13"/>
        <v>29.679765574314157</v>
      </c>
    </row>
    <row r="82" spans="1:15" ht="15">
      <c r="A82" s="43" t="s">
        <v>19</v>
      </c>
      <c r="B82" s="44"/>
      <c r="C82" s="44"/>
      <c r="D82" s="44"/>
      <c r="E82" s="45"/>
      <c r="F82" s="3">
        <v>48265.79741985927</v>
      </c>
      <c r="G82" s="4">
        <f t="shared" si="7"/>
        <v>1.2470528452355878</v>
      </c>
      <c r="H82" s="2">
        <v>60190</v>
      </c>
      <c r="I82" s="22">
        <f t="shared" si="8"/>
        <v>4.387799765441752</v>
      </c>
      <c r="J82" s="12" t="s">
        <v>4</v>
      </c>
      <c r="K82" s="15">
        <f t="shared" si="9"/>
        <v>41.187551149461484</v>
      </c>
      <c r="L82" s="10">
        <f t="shared" si="10"/>
        <v>38.44171440616405</v>
      </c>
      <c r="M82" s="10">
        <f t="shared" si="11"/>
        <v>31.57701895489462</v>
      </c>
      <c r="N82" s="10">
        <f t="shared" si="12"/>
        <v>35.69587766286662</v>
      </c>
      <c r="O82" s="16">
        <f t="shared" si="13"/>
        <v>43.93338789275892</v>
      </c>
    </row>
    <row r="83" spans="1:15" ht="15">
      <c r="A83" s="43" t="s">
        <v>75</v>
      </c>
      <c r="B83" s="44"/>
      <c r="C83" s="44"/>
      <c r="D83" s="44"/>
      <c r="E83" s="45"/>
      <c r="F83" s="3">
        <v>25470.591234339252</v>
      </c>
      <c r="G83" s="4">
        <f t="shared" si="7"/>
        <v>2.3631175046636654</v>
      </c>
      <c r="H83" s="2">
        <v>60190</v>
      </c>
      <c r="I83" s="22">
        <f t="shared" si="8"/>
        <v>2.3155082940308414</v>
      </c>
      <c r="J83" s="12"/>
      <c r="K83" s="15">
        <f t="shared" si="9"/>
        <v>78.04883607569586</v>
      </c>
      <c r="L83" s="10">
        <f t="shared" si="10"/>
        <v>72.84558033731614</v>
      </c>
      <c r="M83" s="10">
        <f t="shared" si="11"/>
        <v>59.83724468654005</v>
      </c>
      <c r="N83" s="10">
        <f t="shared" si="12"/>
        <v>67.64232459893641</v>
      </c>
      <c r="O83" s="16">
        <f t="shared" si="13"/>
        <v>83.25209181407558</v>
      </c>
    </row>
    <row r="84" spans="1:15" ht="15">
      <c r="A84" s="43" t="s">
        <v>20</v>
      </c>
      <c r="B84" s="44"/>
      <c r="C84" s="44"/>
      <c r="D84" s="44"/>
      <c r="E84" s="45"/>
      <c r="F84" s="3">
        <v>31297.763925478022</v>
      </c>
      <c r="G84" s="4">
        <f t="shared" si="7"/>
        <v>1.9231405842064704</v>
      </c>
      <c r="H84" s="2">
        <v>60190</v>
      </c>
      <c r="I84" s="22">
        <f t="shared" si="8"/>
        <v>2.8452512659525473</v>
      </c>
      <c r="J84" s="12"/>
      <c r="K84" s="15">
        <f t="shared" si="9"/>
        <v>63.51731723497679</v>
      </c>
      <c r="L84" s="10">
        <f t="shared" si="10"/>
        <v>59.28282941931167</v>
      </c>
      <c r="M84" s="10">
        <f t="shared" si="11"/>
        <v>48.69645012432696</v>
      </c>
      <c r="N84" s="10">
        <f t="shared" si="12"/>
        <v>55.04834160364655</v>
      </c>
      <c r="O84" s="16">
        <f t="shared" si="13"/>
        <v>67.7518050506419</v>
      </c>
    </row>
    <row r="85" spans="1:15" ht="15">
      <c r="A85" s="43" t="s">
        <v>25</v>
      </c>
      <c r="B85" s="44"/>
      <c r="C85" s="44"/>
      <c r="D85" s="44"/>
      <c r="E85" s="45"/>
      <c r="F85" s="3">
        <v>37373.497996635575</v>
      </c>
      <c r="G85" s="4">
        <f t="shared" si="7"/>
        <v>1.6104995043658585</v>
      </c>
      <c r="H85" s="2">
        <v>60190</v>
      </c>
      <c r="I85" s="22">
        <f t="shared" si="8"/>
        <v>3.3975907269668704</v>
      </c>
      <c r="J85" s="12"/>
      <c r="K85" s="15">
        <f t="shared" si="9"/>
        <v>53.1914352833379</v>
      </c>
      <c r="L85" s="10">
        <f t="shared" si="10"/>
        <v>49.64533959778204</v>
      </c>
      <c r="M85" s="10">
        <f t="shared" si="11"/>
        <v>40.77996659925172</v>
      </c>
      <c r="N85" s="10">
        <f t="shared" si="12"/>
        <v>46.099243912226186</v>
      </c>
      <c r="O85" s="16">
        <f t="shared" si="13"/>
        <v>56.737530968893765</v>
      </c>
    </row>
    <row r="86" spans="1:15" ht="15">
      <c r="A86" s="43" t="s">
        <v>76</v>
      </c>
      <c r="B86" s="44"/>
      <c r="C86" s="44"/>
      <c r="D86" s="44"/>
      <c r="E86" s="45"/>
      <c r="F86" s="3">
        <v>55039.51749460044</v>
      </c>
      <c r="G86" s="4">
        <f t="shared" si="7"/>
        <v>1.0935960695132354</v>
      </c>
      <c r="H86" s="2">
        <v>60191</v>
      </c>
      <c r="I86" s="22">
        <f t="shared" si="8"/>
        <v>5.003592499509131</v>
      </c>
      <c r="J86" s="12"/>
      <c r="K86" s="15">
        <f t="shared" si="9"/>
        <v>36.118594248124076</v>
      </c>
      <c r="L86" s="10">
        <f t="shared" si="10"/>
        <v>33.710687964915806</v>
      </c>
      <c r="M86" s="10">
        <f t="shared" si="11"/>
        <v>27.690831413075493</v>
      </c>
      <c r="N86" s="10">
        <f t="shared" si="12"/>
        <v>31.302781681707533</v>
      </c>
      <c r="O86" s="16">
        <f t="shared" si="13"/>
        <v>38.526500531332346</v>
      </c>
    </row>
    <row r="87" spans="1:15" ht="15">
      <c r="A87" s="1" t="s">
        <v>77</v>
      </c>
      <c r="B87" s="1" t="s">
        <v>5</v>
      </c>
      <c r="C87" s="2">
        <v>50</v>
      </c>
      <c r="D87" s="5">
        <v>60</v>
      </c>
      <c r="E87" s="2">
        <v>3</v>
      </c>
      <c r="F87" s="3">
        <v>62798.84601928205</v>
      </c>
      <c r="G87" s="4">
        <f t="shared" si="7"/>
        <v>0.9584571025639386</v>
      </c>
      <c r="H87" s="2">
        <v>60190</v>
      </c>
      <c r="I87" s="22">
        <f t="shared" si="8"/>
        <v>5.708986001752914</v>
      </c>
      <c r="J87" s="12"/>
      <c r="K87" s="15">
        <f t="shared" si="9"/>
        <v>31.65583646854929</v>
      </c>
      <c r="L87" s="10">
        <f t="shared" si="10"/>
        <v>29.545447370646002</v>
      </c>
      <c r="M87" s="10">
        <f t="shared" si="11"/>
        <v>24.26939500659035</v>
      </c>
      <c r="N87" s="10">
        <f t="shared" si="12"/>
        <v>27.435058272742715</v>
      </c>
      <c r="O87" s="16">
        <f t="shared" si="13"/>
        <v>33.766225566452576</v>
      </c>
    </row>
    <row r="88" spans="1:15" ht="15">
      <c r="A88" s="1" t="s">
        <v>78</v>
      </c>
      <c r="B88" s="1" t="s">
        <v>5</v>
      </c>
      <c r="C88" s="2">
        <v>50</v>
      </c>
      <c r="D88" s="5">
        <v>60</v>
      </c>
      <c r="E88" s="2">
        <v>3.5</v>
      </c>
      <c r="F88" s="3">
        <v>70204.69970236877</v>
      </c>
      <c r="G88" s="4">
        <f t="shared" si="7"/>
        <v>0.8573500101157634</v>
      </c>
      <c r="H88" s="2">
        <v>60190</v>
      </c>
      <c r="I88" s="22">
        <f t="shared" si="8"/>
        <v>6.38224542748807</v>
      </c>
      <c r="J88" s="12"/>
      <c r="K88" s="15">
        <f t="shared" si="9"/>
        <v>28.31648035570081</v>
      </c>
      <c r="L88" s="10">
        <f t="shared" si="10"/>
        <v>26.42871499865409</v>
      </c>
      <c r="M88" s="10">
        <f t="shared" si="11"/>
        <v>21.709230385734074</v>
      </c>
      <c r="N88" s="10">
        <f t="shared" si="12"/>
        <v>24.54094964160737</v>
      </c>
      <c r="O88" s="16">
        <f t="shared" si="13"/>
        <v>30.204245712747532</v>
      </c>
    </row>
    <row r="89" spans="1:15" ht="15">
      <c r="A89" s="1" t="s">
        <v>79</v>
      </c>
      <c r="B89" s="1" t="s">
        <v>5</v>
      </c>
      <c r="C89" s="2">
        <v>15</v>
      </c>
      <c r="D89" s="6">
        <v>21.3</v>
      </c>
      <c r="E89" s="2">
        <v>2.8</v>
      </c>
      <c r="F89" s="3">
        <v>30005.682598634718</v>
      </c>
      <c r="G89" s="4">
        <f t="shared" si="7"/>
        <v>2.005953365738085</v>
      </c>
      <c r="H89" s="2">
        <v>60190</v>
      </c>
      <c r="I89" s="22">
        <f t="shared" si="8"/>
        <v>2.7277893271486104</v>
      </c>
      <c r="J89" s="14"/>
      <c r="K89" s="15">
        <f t="shared" si="9"/>
        <v>66.25245046384825</v>
      </c>
      <c r="L89" s="10">
        <f t="shared" si="10"/>
        <v>61.83562043292503</v>
      </c>
      <c r="M89" s="10">
        <f t="shared" si="11"/>
        <v>50.79337872051434</v>
      </c>
      <c r="N89" s="10">
        <f t="shared" si="12"/>
        <v>57.41879040200182</v>
      </c>
      <c r="O89" s="16">
        <f t="shared" si="13"/>
        <v>70.66928049477147</v>
      </c>
    </row>
    <row r="90" spans="1:15" ht="15">
      <c r="A90" s="1" t="s">
        <v>80</v>
      </c>
      <c r="B90" s="1" t="s">
        <v>5</v>
      </c>
      <c r="C90" s="2">
        <v>20</v>
      </c>
      <c r="D90" s="5">
        <v>26.8</v>
      </c>
      <c r="E90" s="2">
        <v>2.8</v>
      </c>
      <c r="F90" s="3">
        <v>36653.00861308449</v>
      </c>
      <c r="G90" s="4">
        <f t="shared" si="7"/>
        <v>1.642157145553209</v>
      </c>
      <c r="H90" s="2">
        <v>60190</v>
      </c>
      <c r="I90" s="22">
        <f t="shared" si="8"/>
        <v>3.3320916920985897</v>
      </c>
      <c r="J90" s="14"/>
      <c r="K90" s="15">
        <f t="shared" si="9"/>
        <v>54.237021058356895</v>
      </c>
      <c r="L90" s="10">
        <f t="shared" si="10"/>
        <v>50.62121965446644</v>
      </c>
      <c r="M90" s="10">
        <f t="shared" si="11"/>
        <v>41.581579730290585</v>
      </c>
      <c r="N90" s="10">
        <f t="shared" si="12"/>
        <v>47.00541825057598</v>
      </c>
      <c r="O90" s="16">
        <f t="shared" si="13"/>
        <v>57.85282246224735</v>
      </c>
    </row>
    <row r="91" spans="1:15" ht="15">
      <c r="A91" s="1" t="s">
        <v>2</v>
      </c>
      <c r="B91" s="1" t="s">
        <v>5</v>
      </c>
      <c r="C91" s="2">
        <v>25</v>
      </c>
      <c r="D91" s="5">
        <v>33.5</v>
      </c>
      <c r="E91" s="2">
        <v>2.8</v>
      </c>
      <c r="F91" s="3">
        <v>42481.15106492216</v>
      </c>
      <c r="G91" s="4">
        <f t="shared" si="7"/>
        <v>1.416863679329549</v>
      </c>
      <c r="H91" s="2">
        <v>60190</v>
      </c>
      <c r="I91" s="22">
        <f t="shared" si="8"/>
        <v>3.861922824083833</v>
      </c>
      <c r="J91" s="14"/>
      <c r="K91" s="15">
        <f t="shared" si="9"/>
        <v>46.79604836888481</v>
      </c>
      <c r="L91" s="10">
        <f t="shared" si="10"/>
        <v>43.676311810959156</v>
      </c>
      <c r="M91" s="10">
        <f t="shared" si="11"/>
        <v>35.87685271688606</v>
      </c>
      <c r="N91" s="10">
        <f t="shared" si="12"/>
        <v>40.55657525303351</v>
      </c>
      <c r="O91" s="16">
        <f t="shared" si="13"/>
        <v>49.91578492681047</v>
      </c>
    </row>
    <row r="92" spans="1:15" ht="15">
      <c r="A92" s="1" t="s">
        <v>107</v>
      </c>
      <c r="B92" s="1" t="s">
        <v>5</v>
      </c>
      <c r="C92" s="2">
        <v>25</v>
      </c>
      <c r="D92" s="5">
        <v>33.5</v>
      </c>
      <c r="E92" s="2">
        <v>3.2</v>
      </c>
      <c r="F92" s="3">
        <v>37628.385520775795</v>
      </c>
      <c r="G92" s="4">
        <f t="shared" si="7"/>
        <v>1.5995902871455179</v>
      </c>
      <c r="H92" s="2">
        <v>60190</v>
      </c>
      <c r="I92" s="22">
        <f t="shared" si="8"/>
        <v>3.420762320070527</v>
      </c>
      <c r="J92" s="14"/>
      <c r="K92" s="15">
        <f t="shared" si="9"/>
        <v>52.83112662121502</v>
      </c>
      <c r="L92" s="10">
        <f t="shared" si="10"/>
        <v>49.30905151313402</v>
      </c>
      <c r="M92" s="10">
        <f t="shared" si="11"/>
        <v>40.50373086452255</v>
      </c>
      <c r="N92" s="10">
        <f t="shared" si="12"/>
        <v>45.78697640505302</v>
      </c>
      <c r="O92" s="16">
        <f t="shared" si="13"/>
        <v>56.353201729296025</v>
      </c>
    </row>
    <row r="93" spans="1:15" ht="15">
      <c r="A93" s="1" t="s">
        <v>108</v>
      </c>
      <c r="B93" s="1" t="s">
        <v>5</v>
      </c>
      <c r="C93" s="2">
        <v>32</v>
      </c>
      <c r="D93" s="5">
        <v>42.3</v>
      </c>
      <c r="E93" s="2">
        <v>2.8</v>
      </c>
      <c r="F93" s="3">
        <v>53281.86862767199</v>
      </c>
      <c r="G93" s="4">
        <f t="shared" si="7"/>
        <v>1.1296525731971094</v>
      </c>
      <c r="H93" s="2">
        <v>60190</v>
      </c>
      <c r="I93" s="22">
        <f t="shared" si="8"/>
        <v>4.843806238879272</v>
      </c>
      <c r="J93" s="14"/>
      <c r="K93" s="15">
        <f t="shared" si="9"/>
        <v>37.31006534120608</v>
      </c>
      <c r="L93" s="10">
        <f t="shared" si="10"/>
        <v>34.822727651792334</v>
      </c>
      <c r="M93" s="10">
        <f t="shared" si="11"/>
        <v>28.60428958770531</v>
      </c>
      <c r="N93" s="10">
        <f t="shared" si="12"/>
        <v>32.3353899623786</v>
      </c>
      <c r="O93" s="16">
        <f t="shared" si="13"/>
        <v>39.79740303061981</v>
      </c>
    </row>
    <row r="94" spans="1:15" ht="15">
      <c r="A94" s="1" t="s">
        <v>109</v>
      </c>
      <c r="B94" s="1" t="s">
        <v>5</v>
      </c>
      <c r="C94" s="2">
        <v>32</v>
      </c>
      <c r="D94" s="5">
        <v>42.3</v>
      </c>
      <c r="E94" s="2">
        <v>3.2</v>
      </c>
      <c r="F94" s="3">
        <v>52527.65901155069</v>
      </c>
      <c r="G94" s="4">
        <f t="shared" si="7"/>
        <v>1.1458725009383033</v>
      </c>
      <c r="H94" s="2">
        <v>60190</v>
      </c>
      <c r="I94" s="22">
        <f t="shared" si="8"/>
        <v>4.775241728322791</v>
      </c>
      <c r="J94" s="14"/>
      <c r="K94" s="15">
        <f t="shared" si="9"/>
        <v>37.84577568101512</v>
      </c>
      <c r="L94" s="10">
        <f t="shared" si="10"/>
        <v>35.32272396894745</v>
      </c>
      <c r="M94" s="10">
        <f t="shared" si="11"/>
        <v>29.01499950083168</v>
      </c>
      <c r="N94" s="10">
        <f t="shared" si="12"/>
        <v>32.799672256879774</v>
      </c>
      <c r="O94" s="16">
        <f t="shared" si="13"/>
        <v>40.368827393082796</v>
      </c>
    </row>
    <row r="95" spans="1:15" ht="15">
      <c r="A95" s="1" t="s">
        <v>110</v>
      </c>
      <c r="B95" s="1" t="s">
        <v>5</v>
      </c>
      <c r="C95" s="2">
        <v>40</v>
      </c>
      <c r="D95" s="5">
        <v>48</v>
      </c>
      <c r="E95" s="2">
        <v>3</v>
      </c>
      <c r="F95" s="3">
        <v>54955.370288248334</v>
      </c>
      <c r="G95" s="4">
        <f t="shared" si="7"/>
        <v>1.0952523781442165</v>
      </c>
      <c r="H95" s="2">
        <v>60190</v>
      </c>
      <c r="I95" s="22">
        <f t="shared" si="8"/>
        <v>4.995942753477121</v>
      </c>
      <c r="J95" s="14"/>
      <c r="K95" s="15">
        <f t="shared" si="9"/>
        <v>36.173898739521434</v>
      </c>
      <c r="L95" s="10">
        <f t="shared" si="10"/>
        <v>33.76230549022</v>
      </c>
      <c r="M95" s="10">
        <f t="shared" si="11"/>
        <v>27.733231384047496</v>
      </c>
      <c r="N95" s="10">
        <f t="shared" si="12"/>
        <v>31.350712240918575</v>
      </c>
      <c r="O95" s="16">
        <f t="shared" si="13"/>
        <v>38.58549198882286</v>
      </c>
    </row>
    <row r="96" spans="1:15" ht="15">
      <c r="A96" s="1" t="s">
        <v>111</v>
      </c>
      <c r="B96" s="1" t="s">
        <v>5</v>
      </c>
      <c r="C96" s="2">
        <v>40</v>
      </c>
      <c r="D96" s="5">
        <v>48</v>
      </c>
      <c r="E96" s="2">
        <v>3.5</v>
      </c>
      <c r="F96" s="3">
        <v>55657.50233893732</v>
      </c>
      <c r="G96" s="4">
        <f t="shared" si="7"/>
        <v>1.081435520290888</v>
      </c>
      <c r="H96" s="2">
        <v>60190</v>
      </c>
      <c r="I96" s="22">
        <f t="shared" si="8"/>
        <v>5.059772939903392</v>
      </c>
      <c r="J96" s="14"/>
      <c r="K96" s="15">
        <f t="shared" si="9"/>
        <v>35.717556779569215</v>
      </c>
      <c r="L96" s="10">
        <f t="shared" si="10"/>
        <v>33.336386327597936</v>
      </c>
      <c r="M96" s="10">
        <f t="shared" si="11"/>
        <v>27.383370362521013</v>
      </c>
      <c r="N96" s="10">
        <f t="shared" si="12"/>
        <v>30.955215875626653</v>
      </c>
      <c r="O96" s="16">
        <f t="shared" si="13"/>
        <v>38.098727231540494</v>
      </c>
    </row>
    <row r="97" spans="1:15" ht="15">
      <c r="A97" s="1" t="s">
        <v>112</v>
      </c>
      <c r="B97" s="1" t="s">
        <v>5</v>
      </c>
      <c r="C97" s="2">
        <v>15</v>
      </c>
      <c r="D97" s="5">
        <v>21.3</v>
      </c>
      <c r="E97" s="2">
        <v>2.8</v>
      </c>
      <c r="F97" s="3">
        <v>30005.7216992072</v>
      </c>
      <c r="G97" s="4">
        <f t="shared" si="7"/>
        <v>2.0059507517724633</v>
      </c>
      <c r="H97" s="2">
        <v>60190</v>
      </c>
      <c r="I97" s="22">
        <f t="shared" si="8"/>
        <v>2.727792881746109</v>
      </c>
      <c r="J97" s="14"/>
      <c r="K97" s="15">
        <f t="shared" si="9"/>
        <v>66.25236413002274</v>
      </c>
      <c r="L97" s="10">
        <f t="shared" si="10"/>
        <v>61.83553985468789</v>
      </c>
      <c r="M97" s="10">
        <f t="shared" si="11"/>
        <v>50.793312531465254</v>
      </c>
      <c r="N97" s="10">
        <f t="shared" si="12"/>
        <v>57.41871557935304</v>
      </c>
      <c r="O97" s="16">
        <f t="shared" si="13"/>
        <v>70.66918840535759</v>
      </c>
    </row>
    <row r="98" spans="1:15" ht="15">
      <c r="A98" s="1" t="s">
        <v>113</v>
      </c>
      <c r="B98" s="7" t="s">
        <v>6</v>
      </c>
      <c r="C98" s="2">
        <v>32</v>
      </c>
      <c r="D98" s="5"/>
      <c r="E98" s="2">
        <v>2</v>
      </c>
      <c r="F98" s="3">
        <v>45865.96090030858</v>
      </c>
      <c r="G98" s="4">
        <f t="shared" si="7"/>
        <v>1.3123021695942503</v>
      </c>
      <c r="H98" s="2">
        <v>60190</v>
      </c>
      <c r="I98" s="22">
        <f t="shared" si="8"/>
        <v>4.169632809118962</v>
      </c>
      <c r="J98" s="14"/>
      <c r="K98" s="15">
        <f t="shared" si="9"/>
        <v>43.34260006720202</v>
      </c>
      <c r="L98" s="10">
        <f t="shared" si="10"/>
        <v>40.45309339605522</v>
      </c>
      <c r="M98" s="10">
        <f t="shared" si="11"/>
        <v>33.229217704882885</v>
      </c>
      <c r="N98" s="10">
        <f t="shared" si="12"/>
        <v>37.56358672490842</v>
      </c>
      <c r="O98" s="16">
        <f t="shared" si="13"/>
        <v>46.232106738348826</v>
      </c>
    </row>
    <row r="99" spans="1:15" ht="15">
      <c r="A99" s="1" t="s">
        <v>114</v>
      </c>
      <c r="B99" s="7" t="s">
        <v>6</v>
      </c>
      <c r="C99" s="2">
        <v>51</v>
      </c>
      <c r="D99" s="5"/>
      <c r="E99" s="2">
        <v>1.5</v>
      </c>
      <c r="F99" s="3">
        <v>52219.52744174666</v>
      </c>
      <c r="G99" s="4">
        <f t="shared" si="7"/>
        <v>1.1526339465087037</v>
      </c>
      <c r="H99" s="2">
        <v>60190</v>
      </c>
      <c r="I99" s="22">
        <f t="shared" si="8"/>
        <v>4.747229767431514</v>
      </c>
      <c r="J99" s="14"/>
      <c r="K99" s="15">
        <f t="shared" si="9"/>
        <v>38.06909210769194</v>
      </c>
      <c r="L99" s="10">
        <f t="shared" si="10"/>
        <v>35.53115263384581</v>
      </c>
      <c r="M99" s="10">
        <f t="shared" si="11"/>
        <v>29.186208199608743</v>
      </c>
      <c r="N99" s="10">
        <f t="shared" si="12"/>
        <v>32.99321315999968</v>
      </c>
      <c r="O99" s="16">
        <f t="shared" si="13"/>
        <v>40.60703158153806</v>
      </c>
    </row>
    <row r="100" spans="1:15" ht="15">
      <c r="A100" s="1" t="s">
        <v>115</v>
      </c>
      <c r="B100" s="7" t="s">
        <v>6</v>
      </c>
      <c r="C100" s="2">
        <v>51</v>
      </c>
      <c r="D100" s="5"/>
      <c r="E100" s="2">
        <v>2.5</v>
      </c>
      <c r="F100" s="3">
        <v>73158.66916686794</v>
      </c>
      <c r="G100" s="4">
        <f t="shared" si="7"/>
        <v>0.8227322979688484</v>
      </c>
      <c r="H100" s="2">
        <v>60190</v>
      </c>
      <c r="I100" s="22">
        <f t="shared" si="8"/>
        <v>6.650788106078904</v>
      </c>
      <c r="J100" s="14"/>
      <c r="K100" s="15">
        <f t="shared" si="9"/>
        <v>27.173129618660447</v>
      </c>
      <c r="L100" s="10">
        <f t="shared" si="10"/>
        <v>25.361587644083084</v>
      </c>
      <c r="M100" s="10">
        <f t="shared" si="11"/>
        <v>20.832664363039413</v>
      </c>
      <c r="N100" s="10">
        <f t="shared" si="12"/>
        <v>23.55004566950572</v>
      </c>
      <c r="O100" s="16">
        <f t="shared" si="13"/>
        <v>28.98467159323781</v>
      </c>
    </row>
    <row r="101" spans="1:15" ht="15">
      <c r="A101" s="1" t="s">
        <v>116</v>
      </c>
      <c r="B101" s="7" t="s">
        <v>6</v>
      </c>
      <c r="C101" s="2">
        <v>60</v>
      </c>
      <c r="D101" s="5"/>
      <c r="E101" s="2">
        <v>2</v>
      </c>
      <c r="F101" s="3">
        <v>48990.07798458008</v>
      </c>
      <c r="G101" s="4">
        <f t="shared" si="7"/>
        <v>1.228616129554747</v>
      </c>
      <c r="H101" s="2">
        <v>60190</v>
      </c>
      <c r="I101" s="22">
        <f t="shared" si="8"/>
        <v>4.453643453143643</v>
      </c>
      <c r="J101" s="14"/>
      <c r="K101" s="15">
        <f t="shared" si="9"/>
        <v>40.57862493351652</v>
      </c>
      <c r="L101" s="10">
        <f t="shared" si="10"/>
        <v>37.87338327128209</v>
      </c>
      <c r="M101" s="10">
        <f t="shared" si="11"/>
        <v>31.11017705421323</v>
      </c>
      <c r="N101" s="10">
        <f t="shared" si="12"/>
        <v>35.16814160904765</v>
      </c>
      <c r="O101" s="16">
        <f t="shared" si="13"/>
        <v>43.28386659575096</v>
      </c>
    </row>
    <row r="102" spans="1:15" ht="15">
      <c r="A102" s="1" t="s">
        <v>117</v>
      </c>
      <c r="B102" s="7" t="s">
        <v>6</v>
      </c>
      <c r="C102" s="2">
        <v>51</v>
      </c>
      <c r="D102" s="5"/>
      <c r="E102" s="2">
        <v>1.2</v>
      </c>
      <c r="F102" s="3">
        <v>43198.86650951003</v>
      </c>
      <c r="G102" s="4">
        <f t="shared" si="7"/>
        <v>1.3933235953482588</v>
      </c>
      <c r="H102" s="2">
        <v>60190</v>
      </c>
      <c r="I102" s="22">
        <f t="shared" si="8"/>
        <v>3.92716968268273</v>
      </c>
      <c r="J102" s="14"/>
      <c r="K102" s="15">
        <f t="shared" si="9"/>
        <v>46.01856855578287</v>
      </c>
      <c r="L102" s="10">
        <f t="shared" si="10"/>
        <v>42.95066398539735</v>
      </c>
      <c r="M102" s="10">
        <f t="shared" si="11"/>
        <v>35.28078681565589</v>
      </c>
      <c r="N102" s="10">
        <f t="shared" si="12"/>
        <v>39.88275941501182</v>
      </c>
      <c r="O102" s="16">
        <f t="shared" si="13"/>
        <v>49.08647312616839</v>
      </c>
    </row>
    <row r="103" spans="1:15" ht="15">
      <c r="A103" s="1" t="s">
        <v>118</v>
      </c>
      <c r="B103" s="7" t="s">
        <v>6</v>
      </c>
      <c r="C103" s="2">
        <v>16</v>
      </c>
      <c r="D103" s="5"/>
      <c r="E103" s="2">
        <v>1.5</v>
      </c>
      <c r="F103" s="3">
        <v>23845.521126760566</v>
      </c>
      <c r="G103" s="4">
        <f t="shared" si="7"/>
        <v>2.5241637488245936</v>
      </c>
      <c r="H103" s="2">
        <v>60190</v>
      </c>
      <c r="I103" s="22">
        <f t="shared" si="8"/>
        <v>2.1677746478873243</v>
      </c>
      <c r="J103" s="14"/>
      <c r="K103" s="15">
        <f t="shared" si="9"/>
        <v>83.36785719348481</v>
      </c>
      <c r="L103" s="10">
        <f t="shared" si="10"/>
        <v>77.81000004725249</v>
      </c>
      <c r="M103" s="10">
        <f t="shared" si="11"/>
        <v>63.91514749868873</v>
      </c>
      <c r="N103" s="10">
        <f t="shared" si="12"/>
        <v>72.25214290102018</v>
      </c>
      <c r="O103" s="16">
        <f t="shared" si="13"/>
        <v>88.92571433971713</v>
      </c>
    </row>
    <row r="104" spans="1:15" ht="15">
      <c r="A104" s="1" t="s">
        <v>119</v>
      </c>
      <c r="B104" s="7" t="s">
        <v>6</v>
      </c>
      <c r="C104" s="2">
        <v>30</v>
      </c>
      <c r="D104" s="5"/>
      <c r="E104" s="2">
        <v>1.2</v>
      </c>
      <c r="F104" s="3">
        <v>29607.30873786408</v>
      </c>
      <c r="G104" s="4">
        <f t="shared" si="7"/>
        <v>2.0329439778842326</v>
      </c>
      <c r="H104" s="2">
        <v>60190</v>
      </c>
      <c r="I104" s="22">
        <f t="shared" si="8"/>
        <v>2.691573521624007</v>
      </c>
      <c r="J104" s="14"/>
      <c r="K104" s="15">
        <f t="shared" si="9"/>
        <v>67.14389401619803</v>
      </c>
      <c r="L104" s="10">
        <f t="shared" si="10"/>
        <v>62.66763441511817</v>
      </c>
      <c r="M104" s="10">
        <f t="shared" si="11"/>
        <v>51.4768165351982</v>
      </c>
      <c r="N104" s="10">
        <f t="shared" si="12"/>
        <v>58.1913748140383</v>
      </c>
      <c r="O104" s="16">
        <f t="shared" si="13"/>
        <v>71.62015361727791</v>
      </c>
    </row>
    <row r="105" spans="1:15" ht="15">
      <c r="A105" s="1" t="s">
        <v>120</v>
      </c>
      <c r="B105" s="7" t="s">
        <v>6</v>
      </c>
      <c r="C105" s="2">
        <v>32</v>
      </c>
      <c r="D105" s="5"/>
      <c r="E105" s="2">
        <v>1.5</v>
      </c>
      <c r="F105" s="3">
        <v>36923.24331210191</v>
      </c>
      <c r="G105" s="4">
        <f t="shared" si="7"/>
        <v>1.6301384873270925</v>
      </c>
      <c r="H105" s="2">
        <v>60190</v>
      </c>
      <c r="I105" s="22">
        <f t="shared" si="8"/>
        <v>3.356658482918356</v>
      </c>
      <c r="J105" s="14"/>
      <c r="K105" s="15">
        <f t="shared" si="9"/>
        <v>53.84006987675517</v>
      </c>
      <c r="L105" s="10">
        <f t="shared" si="10"/>
        <v>50.25073188497149</v>
      </c>
      <c r="M105" s="10">
        <f t="shared" si="11"/>
        <v>41.277251489455864</v>
      </c>
      <c r="N105" s="10">
        <f t="shared" si="12"/>
        <v>46.661393893187814</v>
      </c>
      <c r="O105" s="16">
        <f t="shared" si="13"/>
        <v>57.429407868538846</v>
      </c>
    </row>
    <row r="106" spans="1:15" ht="15">
      <c r="A106" s="1" t="s">
        <v>121</v>
      </c>
      <c r="B106" s="7" t="s">
        <v>6</v>
      </c>
      <c r="C106" s="2">
        <v>48</v>
      </c>
      <c r="D106" s="5"/>
      <c r="E106" s="2">
        <v>1.5</v>
      </c>
      <c r="F106" s="3">
        <v>47635.05680819912</v>
      </c>
      <c r="G106" s="4">
        <f t="shared" si="7"/>
        <v>1.2635651982604517</v>
      </c>
      <c r="H106" s="2">
        <v>60190</v>
      </c>
      <c r="I106" s="22">
        <f t="shared" si="8"/>
        <v>4.330459709836283</v>
      </c>
      <c r="J106" s="14"/>
      <c r="K106" s="15">
        <f t="shared" si="9"/>
        <v>41.732919685693055</v>
      </c>
      <c r="L106" s="10">
        <f t="shared" si="10"/>
        <v>38.950725039980185</v>
      </c>
      <c r="M106" s="10">
        <f t="shared" si="11"/>
        <v>31.995133460986406</v>
      </c>
      <c r="N106" s="10">
        <f t="shared" si="12"/>
        <v>36.168530394267314</v>
      </c>
      <c r="O106" s="16">
        <f t="shared" si="13"/>
        <v>44.515114331405925</v>
      </c>
    </row>
    <row r="107" spans="1:15" ht="15">
      <c r="A107" s="1" t="s">
        <v>122</v>
      </c>
      <c r="B107" s="7" t="s">
        <v>6</v>
      </c>
      <c r="C107" s="2">
        <v>40</v>
      </c>
      <c r="D107" s="5"/>
      <c r="E107" s="2">
        <v>1.5</v>
      </c>
      <c r="F107" s="3">
        <v>47949.84773498304</v>
      </c>
      <c r="G107" s="4">
        <f t="shared" si="7"/>
        <v>1.2552698880853137</v>
      </c>
      <c r="H107" s="2">
        <v>60190</v>
      </c>
      <c r="I107" s="22">
        <f t="shared" si="8"/>
        <v>4.35907706681664</v>
      </c>
      <c r="J107" s="12"/>
      <c r="K107" s="15">
        <f t="shared" si="9"/>
        <v>41.45894291442431</v>
      </c>
      <c r="L107" s="10">
        <f t="shared" si="10"/>
        <v>38.69501338679603</v>
      </c>
      <c r="M107" s="10">
        <f t="shared" si="11"/>
        <v>31.785085292107425</v>
      </c>
      <c r="N107" s="10">
        <f t="shared" si="12"/>
        <v>35.93108385916774</v>
      </c>
      <c r="O107" s="16">
        <f t="shared" si="13"/>
        <v>44.222872442052605</v>
      </c>
    </row>
    <row r="108" spans="1:15" ht="15">
      <c r="A108" s="1" t="s">
        <v>123</v>
      </c>
      <c r="B108" s="7" t="s">
        <v>6</v>
      </c>
      <c r="C108" s="2">
        <v>40</v>
      </c>
      <c r="D108" s="5"/>
      <c r="E108" s="2">
        <v>2</v>
      </c>
      <c r="F108" s="3">
        <v>53654.017021276595</v>
      </c>
      <c r="G108" s="4">
        <f t="shared" si="7"/>
        <v>1.121817215962256</v>
      </c>
      <c r="H108" s="2">
        <v>60190</v>
      </c>
      <c r="I108" s="22">
        <f t="shared" si="8"/>
        <v>4.877637911025144</v>
      </c>
      <c r="J108" s="14"/>
      <c r="K108" s="15">
        <f t="shared" si="9"/>
        <v>37.05127985499529</v>
      </c>
      <c r="L108" s="10">
        <f t="shared" si="10"/>
        <v>34.58119453132894</v>
      </c>
      <c r="M108" s="10">
        <f t="shared" si="11"/>
        <v>28.405888032495675</v>
      </c>
      <c r="N108" s="10">
        <f t="shared" si="12"/>
        <v>32.11110920766259</v>
      </c>
      <c r="O108" s="16">
        <f t="shared" si="13"/>
        <v>39.52136517866165</v>
      </c>
    </row>
    <row r="109" spans="1:15" ht="15.75" thickBot="1">
      <c r="A109" s="1" t="s">
        <v>124</v>
      </c>
      <c r="B109" s="1" t="s">
        <v>3</v>
      </c>
      <c r="C109" s="2">
        <v>40</v>
      </c>
      <c r="D109" s="2">
        <v>20</v>
      </c>
      <c r="E109" s="2">
        <v>1.2</v>
      </c>
      <c r="F109" s="3">
        <v>33996.35295556462</v>
      </c>
      <c r="G109" s="4">
        <f t="shared" si="7"/>
        <v>1.7704840304097365</v>
      </c>
      <c r="H109" s="2">
        <v>60190</v>
      </c>
      <c r="I109" s="22">
        <f t="shared" si="8"/>
        <v>3.0905775414149654</v>
      </c>
      <c r="J109" s="14"/>
      <c r="K109" s="17">
        <f t="shared" si="9"/>
        <v>58.47539006899876</v>
      </c>
      <c r="L109" s="18">
        <f t="shared" si="10"/>
        <v>54.57703073106551</v>
      </c>
      <c r="M109" s="18">
        <f t="shared" si="11"/>
        <v>44.83098531163275</v>
      </c>
      <c r="N109" s="18">
        <f t="shared" si="12"/>
        <v>50.67867139313226</v>
      </c>
      <c r="O109" s="19">
        <f t="shared" si="13"/>
        <v>62.37374940693201</v>
      </c>
    </row>
  </sheetData>
  <sheetProtection/>
  <autoFilter ref="A5:O5"/>
  <mergeCells count="92">
    <mergeCell ref="A84:E84"/>
    <mergeCell ref="A85:E85"/>
    <mergeCell ref="A86:E86"/>
    <mergeCell ref="A79:E79"/>
    <mergeCell ref="A80:E80"/>
    <mergeCell ref="A81:E81"/>
    <mergeCell ref="A82:E82"/>
    <mergeCell ref="A83:E83"/>
    <mergeCell ref="A78:E7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68:E6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58:E5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48:E4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38:E3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28:E2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18:E1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1:E4"/>
    <mergeCell ref="K1:K4"/>
    <mergeCell ref="J1:J4"/>
    <mergeCell ref="O1:O4"/>
    <mergeCell ref="L1:L4"/>
    <mergeCell ref="M1:M4"/>
    <mergeCell ref="N1:N4"/>
    <mergeCell ref="F1:F4"/>
    <mergeCell ref="G1:G4"/>
    <mergeCell ref="H1:H4"/>
    <mergeCell ref="I1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13.00390625" style="20" customWidth="1"/>
    <col min="2" max="2" width="18.8515625" style="20" customWidth="1"/>
    <col min="3" max="3" width="17.140625" style="20" customWidth="1"/>
    <col min="4" max="4" width="19.00390625" style="20" customWidth="1"/>
    <col min="5" max="5" width="15.7109375" style="20" customWidth="1"/>
    <col min="6" max="6" width="17.140625" style="20" customWidth="1"/>
    <col min="7" max="7" width="10.28125" style="20" customWidth="1"/>
    <col min="8" max="8" width="11.140625" style="20" customWidth="1"/>
    <col min="9" max="9" width="11.00390625" style="20" customWidth="1"/>
    <col min="10" max="16384" width="9.140625" style="20" customWidth="1"/>
  </cols>
  <sheetData>
    <row r="1" spans="1:13" ht="46.5" customHeight="1">
      <c r="A1" s="28" t="s">
        <v>81</v>
      </c>
      <c r="B1" s="28" t="s">
        <v>82</v>
      </c>
      <c r="C1" s="28" t="s">
        <v>83</v>
      </c>
      <c r="D1" s="28" t="s">
        <v>84</v>
      </c>
      <c r="E1" s="28" t="s">
        <v>85</v>
      </c>
      <c r="F1" s="28" t="s">
        <v>86</v>
      </c>
      <c r="G1" s="28" t="s">
        <v>87</v>
      </c>
      <c r="H1" s="28" t="s">
        <v>89</v>
      </c>
      <c r="I1" s="28" t="s">
        <v>90</v>
      </c>
      <c r="J1" s="28" t="s">
        <v>91</v>
      </c>
      <c r="K1" s="28" t="s">
        <v>92</v>
      </c>
      <c r="L1" s="28" t="s">
        <v>93</v>
      </c>
      <c r="M1" s="21"/>
    </row>
    <row r="2" spans="1:12" ht="19.5" customHeight="1">
      <c r="A2" s="2" t="s">
        <v>88</v>
      </c>
      <c r="B2" s="2" t="str">
        <f>'стоимость тонны'!A6</f>
        <v>п15*15*1,5</v>
      </c>
      <c r="C2" s="29">
        <f>INDEX('стоимость тонны'!I6:I19,MATCH($B2,'стоимость тонны'!$A6:$A19,0))</f>
        <v>2.1668672352132052</v>
      </c>
      <c r="D2" s="2"/>
      <c r="E2" s="2"/>
      <c r="F2" s="2"/>
      <c r="G2" s="2"/>
      <c r="H2" s="30">
        <f>INDEX('стоимость тонны'!$K6:K19,MATCH($B2,'стоимость тонны'!$A6:$A19,0))</f>
        <v>83.40276890796467</v>
      </c>
      <c r="I2" s="23"/>
      <c r="J2" s="23"/>
      <c r="K2" s="23"/>
      <c r="L2" s="23"/>
    </row>
    <row r="3" spans="1:12" ht="19.5" customHeight="1">
      <c r="A3" s="2"/>
      <c r="B3" s="2" t="str">
        <f>'стоимость тонны'!A7</f>
        <v>п20*10*1,5</v>
      </c>
      <c r="C3" s="29">
        <f>INDEX('стоимость тонны'!I7:I20,MATCH($B3,'стоимость тонны'!$A7:$A20,0))</f>
        <v>2.2923438932258873</v>
      </c>
      <c r="D3" s="2"/>
      <c r="E3" s="2"/>
      <c r="F3" s="2"/>
      <c r="G3" s="2"/>
      <c r="H3" s="30">
        <f>INDEX('стоимость тонны'!$K7:K20,MATCH($B3,'стоимость тонны'!$A7:$A20,0))</f>
        <v>78.83752861286719</v>
      </c>
      <c r="I3" s="2"/>
      <c r="J3" s="2"/>
      <c r="K3" s="2"/>
      <c r="L3" s="2"/>
    </row>
    <row r="4" spans="1:12" ht="19.5" customHeight="1">
      <c r="A4" s="2"/>
      <c r="B4" s="2" t="str">
        <f>'стоимость тонны'!A8</f>
        <v>п20*20*1,5</v>
      </c>
      <c r="C4" s="29">
        <f>INDEX('стоимость тонны'!I8:I21,MATCH($B4,'стоимость тонны'!$A8:$A21,0))</f>
        <v>2.863950465805381</v>
      </c>
      <c r="D4" s="2"/>
      <c r="E4" s="2"/>
      <c r="F4" s="2"/>
      <c r="G4" s="2"/>
      <c r="H4" s="30">
        <f>INDEX('стоимость тонны'!$K8:K21,MATCH($B4,'стоимость тонны'!$A8:$A21,0))</f>
        <v>63.1026023077203</v>
      </c>
      <c r="I4" s="2"/>
      <c r="J4" s="2"/>
      <c r="K4" s="2"/>
      <c r="L4" s="2"/>
    </row>
    <row r="5" spans="1:12" ht="19.5" customHeight="1">
      <c r="A5" s="2"/>
      <c r="B5" s="2" t="str">
        <f>'стоимость тонны'!A9</f>
        <v>п20*20*2</v>
      </c>
      <c r="C5" s="29">
        <f>INDEX('стоимость тонны'!I9:I22,MATCH($B5,'стоимость тонны'!$A9:$A22,0))</f>
        <v>3.0959119834710744</v>
      </c>
      <c r="D5" s="2"/>
      <c r="E5" s="2"/>
      <c r="F5" s="2"/>
      <c r="G5" s="2"/>
      <c r="H5" s="30">
        <f>INDEX('стоимость тонны'!$K9:K22,MATCH($B5,'стоимость тонны'!$A9:$A22,0))</f>
        <v>58.374633464257776</v>
      </c>
      <c r="I5" s="2"/>
      <c r="J5" s="2"/>
      <c r="K5" s="2"/>
      <c r="L5" s="2"/>
    </row>
    <row r="6" spans="1:12" ht="19.5" customHeight="1">
      <c r="A6" s="2"/>
      <c r="B6" s="2" t="str">
        <f>'стоимость тонны'!A10</f>
        <v>п20*20*1,5</v>
      </c>
      <c r="C6" s="29">
        <f>INDEX('стоимость тонны'!I10:I23,MATCH($B6,'стоимость тонны'!$A10:$A23,0))</f>
        <v>3.1470376728783287</v>
      </c>
      <c r="D6" s="2"/>
      <c r="E6" s="2"/>
      <c r="F6" s="2"/>
      <c r="G6" s="2"/>
      <c r="H6" s="30">
        <f>INDEX('стоимость тонны'!$K10:K23,MATCH($B6,'стоимость тонны'!$A10:$A23,0))</f>
        <v>57.42629928781104</v>
      </c>
      <c r="I6" s="2"/>
      <c r="J6" s="2"/>
      <c r="K6" s="2"/>
      <c r="L6" s="2"/>
    </row>
    <row r="7" spans="1:12" ht="19.5" customHeight="1">
      <c r="A7" s="2"/>
      <c r="B7" s="2" t="str">
        <f>'стоимость тонны'!A11</f>
        <v>п25*25*2</v>
      </c>
      <c r="C7" s="29">
        <f>INDEX('стоимость тонны'!I11:I24,MATCH($B7,'стоимость тонны'!$A11:$A24,0))</f>
        <v>3.7986560369995668</v>
      </c>
      <c r="D7" s="2"/>
      <c r="E7" s="2"/>
      <c r="F7" s="2"/>
      <c r="G7" s="2"/>
      <c r="H7" s="30">
        <f>INDEX('стоимость тонны'!$K11:K24,MATCH($B7,'стоимость тонны'!$A11:$A24,0))</f>
        <v>47.57543865842462</v>
      </c>
      <c r="I7" s="2"/>
      <c r="J7" s="2"/>
      <c r="K7" s="2"/>
      <c r="L7" s="2"/>
    </row>
    <row r="8" spans="1:12" ht="19.5" customHeight="1">
      <c r="A8" s="2"/>
      <c r="B8" s="2" t="str">
        <f>'стоимость тонны'!A12</f>
        <v>п25*25*2*</v>
      </c>
      <c r="C8" s="29">
        <f>INDEX('стоимость тонны'!I12:I25,MATCH($B8,'стоимость тонны'!$A12:$A25,0))</f>
        <v>3.7986560369995668</v>
      </c>
      <c r="D8" s="2"/>
      <c r="E8" s="2"/>
      <c r="F8" s="2"/>
      <c r="G8" s="2"/>
      <c r="H8" s="30">
        <f>INDEX('стоимость тонны'!$K12:K25,MATCH($B8,'стоимость тонны'!$A12:$A25,0))</f>
        <v>47.57543865842462</v>
      </c>
      <c r="I8" s="2"/>
      <c r="J8" s="2"/>
      <c r="K8" s="2"/>
      <c r="L8" s="2"/>
    </row>
    <row r="9" spans="1:12" ht="19.5" customHeight="1">
      <c r="A9" s="2"/>
      <c r="B9" s="2" t="str">
        <f>'стоимость тонны'!A13</f>
        <v>п28*25*1,5</v>
      </c>
      <c r="C9" s="29">
        <f>INDEX('стоимость тонны'!I13:I26,MATCH($B9,'стоимость тонны'!$A13:$A26,0))</f>
        <v>3.315984688633139</v>
      </c>
      <c r="D9" s="2"/>
      <c r="E9" s="2"/>
      <c r="F9" s="2"/>
      <c r="G9" s="2"/>
      <c r="H9" s="30">
        <f>INDEX('стоимость тонны'!$K13:K26,MATCH($B9,'стоимость тонны'!$A13:$A26,0))</f>
        <v>54.500470973893975</v>
      </c>
      <c r="I9" s="2"/>
      <c r="J9" s="2"/>
      <c r="K9" s="2"/>
      <c r="L9" s="2"/>
    </row>
    <row r="10" spans="1:12" ht="19.5" customHeight="1">
      <c r="A10" s="2"/>
      <c r="B10" s="2" t="str">
        <f>'стоимость тонны'!A14</f>
        <v>п28*25*2</v>
      </c>
      <c r="C10" s="29">
        <f>INDEX('стоимость тонны'!I14:I27,MATCH($B10,'стоимость тонны'!$A14:$A27,0))</f>
        <v>3.9948183723079116</v>
      </c>
      <c r="D10" s="2"/>
      <c r="E10" s="2"/>
      <c r="F10" s="2"/>
      <c r="G10" s="2"/>
      <c r="H10" s="30">
        <f>INDEX('стоимость тонны'!$K14:K27,MATCH($B10,'стоимость тонны'!$A14:$A27,0))</f>
        <v>45.239285101294605</v>
      </c>
      <c r="I10" s="2"/>
      <c r="J10" s="2"/>
      <c r="K10" s="2"/>
      <c r="L10" s="2"/>
    </row>
    <row r="11" spans="1:12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3" spans="1:5" ht="75" customHeight="1">
      <c r="A13" s="59" t="s">
        <v>127</v>
      </c>
      <c r="B13" s="59"/>
      <c r="C13" s="59"/>
      <c r="D13" s="59"/>
      <c r="E13" s="59"/>
    </row>
    <row r="14" spans="1:5" ht="56.25" customHeight="1">
      <c r="A14" s="58" t="s">
        <v>128</v>
      </c>
      <c r="B14" s="58"/>
      <c r="C14" s="58"/>
      <c r="D14" s="58"/>
      <c r="E14" s="58"/>
    </row>
  </sheetData>
  <sheetProtection/>
  <mergeCells count="2">
    <mergeCell ref="A14:E14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dirsc</dc:creator>
  <cp:keywords/>
  <dc:description/>
  <cp:lastModifiedBy>Swarog</cp:lastModifiedBy>
  <dcterms:created xsi:type="dcterms:W3CDTF">2013-11-11T07:11:06Z</dcterms:created>
  <dcterms:modified xsi:type="dcterms:W3CDTF">2013-12-15T14:06:28Z</dcterms:modified>
  <cp:category/>
  <cp:version/>
  <cp:contentType/>
  <cp:contentStatus/>
</cp:coreProperties>
</file>