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7365" activeTab="1"/>
  </bookViews>
  <sheets>
    <sheet name="Итог" sheetId="1" r:id="rId1"/>
    <sheet name="Лист1" sheetId="2" r:id="rId2"/>
  </sheets>
  <definedNames>
    <definedName name="_xlfn.BAHTTEXT" hidden="1">#NAME?</definedName>
    <definedName name="_xlfn.COUNTIFS" hidden="1">#NAME?</definedName>
    <definedName name="_xlfn.IFERROR" hidden="1">#NAME?</definedName>
    <definedName name="kommentarii" localSheetId="1">'Лист1'!$A$99</definedName>
    <definedName name="normi" localSheetId="1">'Лист1'!$A$55</definedName>
    <definedName name="sub_1" localSheetId="1">'Лист1'!$A$53</definedName>
  </definedNames>
  <calcPr fullCalcOnLoad="1"/>
</workbook>
</file>

<file path=xl/comments1.xml><?xml version="1.0" encoding="utf-8"?>
<comments xmlns="http://schemas.openxmlformats.org/spreadsheetml/2006/main">
  <authors>
    <author> Dogadkin DV</author>
  </authors>
  <commentList>
    <comment ref="AI5" authorId="0">
      <text>
        <r>
          <rPr>
            <b/>
            <sz val="8"/>
            <rFont val="Tahoma"/>
            <family val="2"/>
          </rPr>
          <t>Норма рабочего времени в этом месяце, с учетом отпусков("О"), больничных("Б") и др.("А")</t>
        </r>
      </text>
    </comment>
    <comment ref="AI4" authorId="0">
      <text>
        <r>
          <rPr>
            <b/>
            <sz val="8"/>
            <rFont val="Tahoma"/>
            <family val="2"/>
          </rPr>
          <t>Норма по трудовому кодексу</t>
        </r>
      </text>
    </comment>
    <comment ref="AM5" authorId="0">
      <text>
        <r>
          <rPr>
            <b/>
            <sz val="8"/>
            <rFont val="Tahoma"/>
            <family val="2"/>
          </rPr>
          <t>количество дней*8(часов) отпуска в этом месяце, не считая выходных и праздничных дней</t>
        </r>
      </text>
    </comment>
  </commentList>
</comments>
</file>

<file path=xl/sharedStrings.xml><?xml version="1.0" encoding="utf-8"?>
<sst xmlns="http://schemas.openxmlformats.org/spreadsheetml/2006/main" count="295" uniqueCount="126">
  <si>
    <t>Сб</t>
  </si>
  <si>
    <t>Вс</t>
  </si>
  <si>
    <t>А</t>
  </si>
  <si>
    <t>О</t>
  </si>
  <si>
    <t>Факт</t>
  </si>
  <si>
    <t>Норма</t>
  </si>
  <si>
    <t>Пере-</t>
  </si>
  <si>
    <t>Недо-</t>
  </si>
  <si>
    <t>Б</t>
  </si>
  <si>
    <t>работка</t>
  </si>
  <si>
    <t>Иванов</t>
  </si>
  <si>
    <t>Петров</t>
  </si>
  <si>
    <t>Сидоров</t>
  </si>
  <si>
    <t>Пупкин</t>
  </si>
  <si>
    <t>Пн</t>
  </si>
  <si>
    <t>Вт</t>
  </si>
  <si>
    <t>Ср</t>
  </si>
  <si>
    <t>Чт</t>
  </si>
  <si>
    <t>Пт</t>
  </si>
  <si>
    <t>Производственный календарь на 2009 год</t>
  </si>
  <si>
    <t>Нормы рабочего времени</t>
  </si>
  <si>
    <t>ЯНВАРЬ</t>
  </si>
  <si>
    <t>ФЕВРАЛЬ</t>
  </si>
  <si>
    <t>МАРТ</t>
  </si>
  <si>
    <t>АПРЕЛЬ</t>
  </si>
  <si>
    <t>30*</t>
  </si>
  <si>
    <t>МАЙ</t>
  </si>
  <si>
    <t>8*</t>
  </si>
  <si>
    <t>ИЮНЬ</t>
  </si>
  <si>
    <t>11*</t>
  </si>
  <si>
    <t>ИЮЛЬ</t>
  </si>
  <si>
    <t>АВГУСТ</t>
  </si>
  <si>
    <t>СЕНТЯБРЬ</t>
  </si>
  <si>
    <t>ОКТЯБРЬ</t>
  </si>
  <si>
    <t>НОЯБРЬ</t>
  </si>
  <si>
    <t>3*</t>
  </si>
  <si>
    <t>ДЕКАБРЬ</t>
  </si>
  <si>
    <t>31*</t>
  </si>
  <si>
    <t>* Предпраздничные дни, в которые продолжительность работы сокращается на 1 час.</t>
  </si>
  <si>
    <t>ян-</t>
  </si>
  <si>
    <t>варь</t>
  </si>
  <si>
    <t>фев-</t>
  </si>
  <si>
    <t>раль</t>
  </si>
  <si>
    <t>март</t>
  </si>
  <si>
    <t>I кв.</t>
  </si>
  <si>
    <t>ап-</t>
  </si>
  <si>
    <t>рель</t>
  </si>
  <si>
    <t>май</t>
  </si>
  <si>
    <t>июнь</t>
  </si>
  <si>
    <t>II кв.</t>
  </si>
  <si>
    <t>1-е</t>
  </si>
  <si>
    <t>полу-</t>
  </si>
  <si>
    <t>годие</t>
  </si>
  <si>
    <t>Количество дней</t>
  </si>
  <si>
    <t>Календарные</t>
  </si>
  <si>
    <t>дни</t>
  </si>
  <si>
    <t>Рабочие</t>
  </si>
  <si>
    <t>Выходные и</t>
  </si>
  <si>
    <t>праздничные</t>
  </si>
  <si>
    <t>Рабочее время (в часах)</t>
  </si>
  <si>
    <t>При 40-</t>
  </si>
  <si>
    <t>часовой</t>
  </si>
  <si>
    <t>рабочей</t>
  </si>
  <si>
    <t>неделе</t>
  </si>
  <si>
    <t>При 36-</t>
  </si>
  <si>
    <t>часовой рабочей неделе</t>
  </si>
  <si>
    <t>При 24-</t>
  </si>
  <si>
    <t>99.8</t>
  </si>
  <si>
    <t>июль</t>
  </si>
  <si>
    <t>ав-</t>
  </si>
  <si>
    <t>густ</t>
  </si>
  <si>
    <t>сен-</t>
  </si>
  <si>
    <t>тябрь</t>
  </si>
  <si>
    <t>III кв.</t>
  </si>
  <si>
    <t>ок-</t>
  </si>
  <si>
    <t>но-</t>
  </si>
  <si>
    <t>ябрь</t>
  </si>
  <si>
    <t>де-</t>
  </si>
  <si>
    <t>кабрь</t>
  </si>
  <si>
    <t>IV</t>
  </si>
  <si>
    <t>квар-</t>
  </si>
  <si>
    <t>тал</t>
  </si>
  <si>
    <t>2-е</t>
  </si>
  <si>
    <t>2009 год</t>
  </si>
  <si>
    <t>Авторский Комментарий к производственному календарю на 2009 год</t>
  </si>
  <si>
    <t>В производственном календаре приведена норма рабочего времени на месяцы, кварталы и 2009 год в целом при 40-, 36- и 24- часовых рабочих неделях, а также количество рабочих и выходных дней при пятидневной рабочей неделе с двумя выходными днями.</t>
  </si>
  <si>
    <t>Согласно статье 112 Трудового кодекса Российской Федерации (далее - Кодекс) нерабочими праздничными днями в Российской Федерации являются:</t>
  </si>
  <si>
    <r>
      <t>1, 2, 3, 4 и 5 января</t>
    </r>
    <r>
      <rPr>
        <sz val="10"/>
        <rFont val="Arial Cyr"/>
        <family val="0"/>
      </rPr>
      <t xml:space="preserve"> - Новогодние каникулы;</t>
    </r>
  </si>
  <si>
    <r>
      <t>7 января</t>
    </r>
    <r>
      <rPr>
        <sz val="10"/>
        <rFont val="Arial Cyr"/>
        <family val="0"/>
      </rPr>
      <t xml:space="preserve"> - Рождество Христово;</t>
    </r>
  </si>
  <si>
    <r>
      <t>23 февраля</t>
    </r>
    <r>
      <rPr>
        <sz val="10"/>
        <rFont val="Arial Cyr"/>
        <family val="0"/>
      </rPr>
      <t xml:space="preserve"> - День защитника Отечества;</t>
    </r>
  </si>
  <si>
    <r>
      <t>8 марта</t>
    </r>
    <r>
      <rPr>
        <sz val="10"/>
        <rFont val="Arial Cyr"/>
        <family val="0"/>
      </rPr>
      <t xml:space="preserve"> - Международный женский день;</t>
    </r>
  </si>
  <si>
    <r>
      <t>1 мая</t>
    </r>
    <r>
      <rPr>
        <sz val="10"/>
        <rFont val="Arial Cyr"/>
        <family val="0"/>
      </rPr>
      <t xml:space="preserve"> - Праздник Весны и Труда;</t>
    </r>
  </si>
  <si>
    <r>
      <t>9 мая</t>
    </r>
    <r>
      <rPr>
        <sz val="10"/>
        <rFont val="Arial Cyr"/>
        <family val="0"/>
      </rPr>
      <t xml:space="preserve"> - День Победы;</t>
    </r>
  </si>
  <si>
    <r>
      <t>12 июня</t>
    </r>
    <r>
      <rPr>
        <sz val="10"/>
        <rFont val="Arial Cyr"/>
        <family val="0"/>
      </rPr>
      <t xml:space="preserve"> - День России;</t>
    </r>
  </si>
  <si>
    <r>
      <t>4 ноября</t>
    </r>
    <r>
      <rPr>
        <sz val="10"/>
        <rFont val="Arial Cyr"/>
        <family val="0"/>
      </rPr>
      <t xml:space="preserve"> - День народного единства.</t>
    </r>
  </si>
  <si>
    <t>В целях рационального использования работниками выходных и нерабочих праздничных дней Правительство Российской Федерации вправе переносить выходные дни на другие дни. Так, в 2009 г. в целях рационального использования работниками выходных и нерабочих праздничных дней предусмотрен перенос выходного дня с воскресенья 11 января на пятницу 9 января.</t>
  </si>
  <si>
    <t>Согласно Федеральному закону от 22 июля 2008 г. N 157-ФЗ статья 91 Кодекса дополнена новой частью третьей следующего содержания: "Порядок исчисления нормы рабочего времени на определенные календарные периоды (месяц, квартал, год) в зависимости от установленной продолжительности рабочего времени в неделю определяется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труда.".</t>
  </si>
  <si>
    <t>В соответствии с действующим порядком* норма рабочего времени на определенные календарные периоды (месяц, квартал, год) исчисляется по расчетному графику пятидневной рабочей недели с двумя выходными днями в субботу и воскресенье, исходя из следующей продолжительности ежедневной работы (смены):</t>
  </si>
  <si>
    <t>при 40-часовой рабочей неделе - 8 часов;</t>
  </si>
  <si>
    <t>при 36-часовой рабочей неделе - 7,2 часа;</t>
  </si>
  <si>
    <t>при 24-часовой рабочей неделе - 4,8 часа.</t>
  </si>
  <si>
    <t>Накануне нерабочих праздничных дней производится сокращение рабочего времени на один час (часть первая статьи 95 Кодекса), в том числе и у работников, которым установлена сокращенная продолжительность рабочего времени.</t>
  </si>
  <si>
    <t>При совпадении выходного и нерабочего праздничного дней выходной день переносится на следующий после праздничного рабочий день (часть вторая статьи 112 Кодекса). Исчисленная в указанном порядке норма рабочего времени распространяется на все режимы труда и отдыха.</t>
  </si>
  <si>
    <t xml:space="preserve">Пример. </t>
  </si>
  <si>
    <t>B январе 2009 г. при пятидневной рабочей неделе с двумя выходными днями 16 рабочих дней и 15 выходных дней с учетом двух дополнительных дней отдыха 6 и 8 января в связи с совпадением двух праздничных нерабочих дней 3 и 4 января с выходными днями.</t>
  </si>
  <si>
    <t>Норма рабочего времени в этом месяце составляет:</t>
  </si>
  <si>
    <t>при 40-часовой рабочей неделе - 128 часов</t>
  </si>
  <si>
    <t>(8 час. 16 дней);</t>
  </si>
  <si>
    <t>при 36-часовой рабочей неделе - 115,2 часа</t>
  </si>
  <si>
    <t>(7,2 час. 16 дней);</t>
  </si>
  <si>
    <t>при 24-часовой рабочей неделе - 76,8 часа</t>
  </si>
  <si>
    <t>(4,8 час. 16 дней).</t>
  </si>
  <si>
    <t>В 2009 году при пятидневной рабочей неделе с двумя выходными днями 249 рабочих дней, в том числе 5 предпраздничных дней (30 апреля, 8 мая, 11 июня, 3 ноября и 31 декабря), и 116 выходных дней с учетом 4 дополнительных дней отдыха 6 и 8 января, 9 марта и 11 мая в связи с совпадением праздничных нерабочих дней 3 и 4 января, 8 марта и 9 мая с выходными днями.</t>
  </si>
  <si>
    <t>Норма рабочего времени в 2009 году с учетом вышеизложенного составляет:</t>
  </si>
  <si>
    <t>при 40-часовой рабочей неделе - 1987 час.</t>
  </si>
  <si>
    <t>(8 час. 249 дней - 5 часов);</t>
  </si>
  <si>
    <t>при 36-часовой рабочей неделе - 1787,8 час.</t>
  </si>
  <si>
    <t>(7,2 час. 249 дней - 5 часов);</t>
  </si>
  <si>
    <t>при 24-часовой рабочей неделе - 1190,2 час.</t>
  </si>
  <si>
    <t>(4,8 час. 249 дней - 5 часов).</t>
  </si>
  <si>
    <t>Производственный календарь на 2009 год и комментарий к нему разработан</t>
  </si>
  <si>
    <t>Советником Российской Федерации 1 класса Л.А. Ревизоровой.</t>
  </si>
  <si>
    <t>Данный авторский материал может быть использован в средствах массовой информации только с разрешения его автора.</t>
  </si>
  <si>
    <t>Л. РЕВИЗОРОВА</t>
  </si>
  <si>
    <t>* Разъяснение Минтруда России от 29 декабря 1992 г. N 5 (п.2), утвержденное постановлением Минтруда России от 29 декабря 1992 г. N 65 (Бюллетень Минтруда России, 1992 г., N 11-12).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</si>
  <si>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- - - - -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</si>
</sst>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\ &quot;года&quot;"/>
    <numFmt numFmtId="165" formatCode="[h]:mm;@"/>
    <numFmt numFmtId="166" formatCode="mmm"/>
    <numFmt numFmtId="167" formatCode="dd"/>
    <numFmt numFmtId="168" formatCode="h:mm;@"/>
    <numFmt numFmtId="169" formatCode="[h]:mm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;\-0;;@"/>
  </numFmts>
  <fonts count="6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10"/>
      <name val="Arial Cyr"/>
      <family val="0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Arial Cyr"/>
      <family val="0"/>
    </font>
    <font>
      <sz val="8"/>
      <color theme="0"/>
      <name val="Times New Roman"/>
      <family val="1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b/>
      <i/>
      <sz val="10"/>
      <color rgb="FF000099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3F7"/>
        <bgColor indexed="64"/>
      </patternFill>
    </fill>
    <fill>
      <patternFill patternType="solid">
        <fgColor rgb="FFB3C0D4"/>
        <bgColor indexed="64"/>
      </patternFill>
    </fill>
    <fill>
      <patternFill patternType="solid">
        <fgColor rgb="FFE0E6E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64" fontId="2" fillId="13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/>
    </xf>
    <xf numFmtId="168" fontId="3" fillId="12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center" vertical="center"/>
    </xf>
    <xf numFmtId="165" fontId="3" fillId="1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65" fontId="5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35" borderId="17" xfId="0" applyFill="1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0" fillId="35" borderId="19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9" fillId="36" borderId="17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vertical="center" wrapText="1"/>
    </xf>
    <xf numFmtId="0" fontId="9" fillId="36" borderId="19" xfId="0" applyFont="1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6" borderId="18" xfId="0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center" vertical="center"/>
    </xf>
    <xf numFmtId="0" fontId="58" fillId="13" borderId="11" xfId="0" applyNumberFormat="1" applyFont="1" applyFill="1" applyBorder="1" applyAlignment="1">
      <alignment horizontal="center" vertical="center"/>
    </xf>
    <xf numFmtId="0" fontId="59" fillId="13" borderId="0" xfId="0" applyFont="1" applyFill="1" applyAlignment="1">
      <alignment horizontal="center"/>
    </xf>
    <xf numFmtId="175" fontId="3" fillId="0" borderId="0" xfId="0" applyNumberFormat="1" applyFont="1" applyAlignment="1">
      <alignment vertical="top" wrapText="1"/>
    </xf>
    <xf numFmtId="14" fontId="60" fillId="0" borderId="0" xfId="0" applyNumberFormat="1" applyFont="1" applyFill="1" applyAlignment="1">
      <alignment horizontal="center" vertical="center"/>
    </xf>
    <xf numFmtId="20" fontId="60" fillId="0" borderId="0" xfId="0" applyNumberFormat="1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8" fontId="3" fillId="33" borderId="20" xfId="0" applyNumberFormat="1" applyFont="1" applyFill="1" applyBorder="1" applyAlignment="1">
      <alignment horizontal="center" vertical="center"/>
    </xf>
    <xf numFmtId="168" fontId="3" fillId="33" borderId="29" xfId="0" applyNumberFormat="1" applyFont="1" applyFill="1" applyBorder="1" applyAlignment="1">
      <alignment horizontal="center" vertical="center"/>
    </xf>
    <xf numFmtId="168" fontId="3" fillId="33" borderId="30" xfId="0" applyNumberFormat="1" applyFont="1" applyFill="1" applyBorder="1" applyAlignment="1">
      <alignment horizontal="center" vertical="center"/>
    </xf>
    <xf numFmtId="168" fontId="3" fillId="12" borderId="20" xfId="0" applyNumberFormat="1" applyFont="1" applyFill="1" applyBorder="1" applyAlignment="1">
      <alignment horizontal="center" vertical="center"/>
    </xf>
    <xf numFmtId="168" fontId="3" fillId="12" borderId="29" xfId="0" applyNumberFormat="1" applyFont="1" applyFill="1" applyBorder="1" applyAlignment="1">
      <alignment horizontal="center" vertical="center"/>
    </xf>
    <xf numFmtId="168" fontId="3" fillId="12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168" fontId="3" fillId="7" borderId="20" xfId="0" applyNumberFormat="1" applyFont="1" applyFill="1" applyBorder="1" applyAlignment="1">
      <alignment horizontal="center" vertical="center"/>
    </xf>
    <xf numFmtId="168" fontId="3" fillId="7" borderId="29" xfId="0" applyNumberFormat="1" applyFont="1" applyFill="1" applyBorder="1" applyAlignment="1">
      <alignment horizontal="center" vertical="center"/>
    </xf>
    <xf numFmtId="168" fontId="3" fillId="7" borderId="3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ill>
        <patternFill>
          <fgColor indexed="64"/>
          <bgColor indexed="9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8" tint="0.4000099897384643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O5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3" sqref="Z13"/>
    </sheetView>
  </sheetViews>
  <sheetFormatPr defaultColWidth="9.00390625" defaultRowHeight="12.75" outlineLevelCol="1"/>
  <cols>
    <col min="1" max="1" width="1.875" style="3" bestFit="1" customWidth="1"/>
    <col min="2" max="2" width="8.75390625" style="3" bestFit="1" customWidth="1"/>
    <col min="3" max="28" width="3.75390625" style="3" customWidth="1"/>
    <col min="29" max="29" width="4.00390625" style="3" customWidth="1"/>
    <col min="30" max="32" width="3.75390625" style="3" customWidth="1"/>
    <col min="33" max="33" width="3.875" style="3" customWidth="1"/>
    <col min="34" max="34" width="6.625" style="3" bestFit="1" customWidth="1"/>
    <col min="35" max="35" width="6.375" style="3" bestFit="1" customWidth="1"/>
    <col min="36" max="37" width="7.125" style="3" customWidth="1"/>
    <col min="38" max="38" width="6.125" style="3" customWidth="1"/>
    <col min="39" max="39" width="3.75390625" style="4" customWidth="1" outlineLevel="1"/>
    <col min="40" max="42" width="3.75390625" style="3" customWidth="1" outlineLevel="1"/>
    <col min="43" max="43" width="9.125" style="3" customWidth="1" outlineLevel="1"/>
    <col min="44" max="46" width="4.375" style="3" customWidth="1" outlineLevel="1"/>
    <col min="47" max="47" width="1.875" style="3" customWidth="1" outlineLevel="1"/>
    <col min="48" max="48" width="4.375" style="3" customWidth="1" outlineLevel="1"/>
    <col min="49" max="51" width="4.00390625" style="3" customWidth="1" outlineLevel="1"/>
    <col min="52" max="53" width="4.625" style="3" customWidth="1" outlineLevel="1"/>
    <col min="54" max="54" width="1.875" style="3" customWidth="1" outlineLevel="1"/>
    <col min="55" max="55" width="4.375" style="3" customWidth="1" outlineLevel="1"/>
    <col min="56" max="58" width="4.00390625" style="3" customWidth="1" outlineLevel="1"/>
    <col min="59" max="60" width="4.625" style="3" customWidth="1" outlineLevel="1"/>
    <col min="61" max="61" width="1.875" style="3" customWidth="1" outlineLevel="1"/>
    <col min="62" max="62" width="4.375" style="3" customWidth="1" outlineLevel="1"/>
    <col min="63" max="65" width="4.00390625" style="3" customWidth="1" outlineLevel="1"/>
    <col min="66" max="67" width="4.625" style="3" customWidth="1" outlineLevel="1"/>
    <col min="68" max="16384" width="9.125" style="3" customWidth="1"/>
  </cols>
  <sheetData>
    <row r="1" spans="1:46" ht="12.75">
      <c r="A1" s="134">
        <f>C3</f>
        <v>39995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"/>
      <c r="AI1" s="32">
        <v>0.3333333333333333</v>
      </c>
      <c r="AJ1" s="2"/>
      <c r="AK1" s="32">
        <v>0.3333333333333333</v>
      </c>
      <c r="AQ1" s="3" t="s">
        <v>2</v>
      </c>
      <c r="AR1" s="6">
        <v>39995</v>
      </c>
      <c r="AS1" s="83">
        <v>184</v>
      </c>
      <c r="AT1" s="6"/>
    </row>
    <row r="2" spans="1:46" ht="12.75">
      <c r="A2" s="7"/>
      <c r="B2" s="7"/>
      <c r="C2" s="89" t="str">
        <f>TEXT(C3,"ДД")</f>
        <v>01</v>
      </c>
      <c r="D2" s="89" t="str">
        <f aca="true" t="shared" si="0" ref="D2:AD2">TEXT(D3,"ДД")</f>
        <v>02</v>
      </c>
      <c r="E2" s="89" t="str">
        <f t="shared" si="0"/>
        <v>03</v>
      </c>
      <c r="F2" s="89" t="str">
        <f t="shared" si="0"/>
        <v>04</v>
      </c>
      <c r="G2" s="89" t="str">
        <f t="shared" si="0"/>
        <v>05</v>
      </c>
      <c r="H2" s="89" t="str">
        <f t="shared" si="0"/>
        <v>06</v>
      </c>
      <c r="I2" s="89" t="str">
        <f t="shared" si="0"/>
        <v>07</v>
      </c>
      <c r="J2" s="89" t="str">
        <f t="shared" si="0"/>
        <v>08</v>
      </c>
      <c r="K2" s="89" t="str">
        <f t="shared" si="0"/>
        <v>09</v>
      </c>
      <c r="L2" s="89" t="str">
        <f t="shared" si="0"/>
        <v>10</v>
      </c>
      <c r="M2" s="89" t="str">
        <f t="shared" si="0"/>
        <v>11</v>
      </c>
      <c r="N2" s="89" t="str">
        <f t="shared" si="0"/>
        <v>12</v>
      </c>
      <c r="O2" s="89" t="str">
        <f t="shared" si="0"/>
        <v>13</v>
      </c>
      <c r="P2" s="89" t="str">
        <f t="shared" si="0"/>
        <v>14</v>
      </c>
      <c r="Q2" s="89" t="str">
        <f t="shared" si="0"/>
        <v>15</v>
      </c>
      <c r="R2" s="89" t="str">
        <f t="shared" si="0"/>
        <v>16</v>
      </c>
      <c r="S2" s="89" t="str">
        <f t="shared" si="0"/>
        <v>17</v>
      </c>
      <c r="T2" s="89" t="str">
        <f t="shared" si="0"/>
        <v>18</v>
      </c>
      <c r="U2" s="89" t="str">
        <f t="shared" si="0"/>
        <v>19</v>
      </c>
      <c r="V2" s="89" t="str">
        <f t="shared" si="0"/>
        <v>20</v>
      </c>
      <c r="W2" s="89" t="str">
        <f t="shared" si="0"/>
        <v>21</v>
      </c>
      <c r="X2" s="89" t="str">
        <f t="shared" si="0"/>
        <v>22</v>
      </c>
      <c r="Y2" s="89" t="str">
        <f t="shared" si="0"/>
        <v>23</v>
      </c>
      <c r="Z2" s="89" t="str">
        <f t="shared" si="0"/>
        <v>24</v>
      </c>
      <c r="AA2" s="89" t="str">
        <f t="shared" si="0"/>
        <v>25</v>
      </c>
      <c r="AB2" s="89" t="str">
        <f t="shared" si="0"/>
        <v>26</v>
      </c>
      <c r="AC2" s="89" t="str">
        <f t="shared" si="0"/>
        <v>27</v>
      </c>
      <c r="AD2" s="89" t="str">
        <f t="shared" si="0"/>
        <v>28</v>
      </c>
      <c r="AE2" s="89" t="str">
        <f>TEXT(AD3+1,"ДД")</f>
        <v>29</v>
      </c>
      <c r="AF2" s="89" t="str">
        <f>IF(AE3="","",TEXT(AE3+1,"ДД"))</f>
        <v>30</v>
      </c>
      <c r="AG2" s="89" t="str">
        <f>IF(AF3="","",TEXT(AF3+1,"ДД"))</f>
        <v>31</v>
      </c>
      <c r="AH2" s="8"/>
      <c r="AI2" s="8"/>
      <c r="AJ2" s="8"/>
      <c r="AK2" s="8"/>
      <c r="AM2" s="90">
        <f>IF(AE4="",0,"")</f>
      </c>
      <c r="AN2" s="90">
        <f>IF(AF4="",0,"")</f>
      </c>
      <c r="AO2" s="90">
        <f>IF(AG4="",0,"")</f>
      </c>
      <c r="AQ2" s="3" t="s">
        <v>3</v>
      </c>
      <c r="AR2" s="6">
        <v>40026</v>
      </c>
      <c r="AS2" s="83">
        <v>168</v>
      </c>
      <c r="AT2" s="6"/>
    </row>
    <row r="3" spans="1:67" ht="12.75">
      <c r="A3" s="9"/>
      <c r="B3" s="5"/>
      <c r="C3" s="10">
        <v>39995</v>
      </c>
      <c r="D3" s="11">
        <f>C3+1</f>
        <v>39996</v>
      </c>
      <c r="E3" s="11">
        <f aca="true" t="shared" si="1" ref="E3:AD3">D3+1</f>
        <v>39997</v>
      </c>
      <c r="F3" s="11">
        <f t="shared" si="1"/>
        <v>39998</v>
      </c>
      <c r="G3" s="11">
        <f t="shared" si="1"/>
        <v>39999</v>
      </c>
      <c r="H3" s="11">
        <f t="shared" si="1"/>
        <v>40000</v>
      </c>
      <c r="I3" s="11">
        <f t="shared" si="1"/>
        <v>40001</v>
      </c>
      <c r="J3" s="11">
        <f t="shared" si="1"/>
        <v>40002</v>
      </c>
      <c r="K3" s="11">
        <f t="shared" si="1"/>
        <v>40003</v>
      </c>
      <c r="L3" s="11">
        <f t="shared" si="1"/>
        <v>40004</v>
      </c>
      <c r="M3" s="11">
        <f t="shared" si="1"/>
        <v>40005</v>
      </c>
      <c r="N3" s="11">
        <f t="shared" si="1"/>
        <v>40006</v>
      </c>
      <c r="O3" s="11">
        <f t="shared" si="1"/>
        <v>40007</v>
      </c>
      <c r="P3" s="11">
        <f t="shared" si="1"/>
        <v>40008</v>
      </c>
      <c r="Q3" s="11">
        <f t="shared" si="1"/>
        <v>40009</v>
      </c>
      <c r="R3" s="11">
        <f t="shared" si="1"/>
        <v>40010</v>
      </c>
      <c r="S3" s="11">
        <f t="shared" si="1"/>
        <v>40011</v>
      </c>
      <c r="T3" s="11">
        <f t="shared" si="1"/>
        <v>40012</v>
      </c>
      <c r="U3" s="11">
        <f t="shared" si="1"/>
        <v>40013</v>
      </c>
      <c r="V3" s="11">
        <f t="shared" si="1"/>
        <v>40014</v>
      </c>
      <c r="W3" s="11">
        <f t="shared" si="1"/>
        <v>40015</v>
      </c>
      <c r="X3" s="11">
        <f t="shared" si="1"/>
        <v>40016</v>
      </c>
      <c r="Y3" s="11">
        <f t="shared" si="1"/>
        <v>40017</v>
      </c>
      <c r="Z3" s="11">
        <f t="shared" si="1"/>
        <v>40018</v>
      </c>
      <c r="AA3" s="11">
        <f t="shared" si="1"/>
        <v>40019</v>
      </c>
      <c r="AB3" s="11">
        <f t="shared" si="1"/>
        <v>40020</v>
      </c>
      <c r="AC3" s="11">
        <f t="shared" si="1"/>
        <v>40021</v>
      </c>
      <c r="AD3" s="11">
        <f t="shared" si="1"/>
        <v>40022</v>
      </c>
      <c r="AE3" s="11">
        <f>IF(AE2&gt;AD2,AD3+1,"")</f>
        <v>40023</v>
      </c>
      <c r="AF3" s="11">
        <f>IF(AF2&gt;AE2,AE3+1,"")</f>
        <v>40024</v>
      </c>
      <c r="AG3" s="11">
        <f>IF(AG2&gt;AF2,AF3+1,"")</f>
        <v>40025</v>
      </c>
      <c r="AH3" s="94" t="s">
        <v>4</v>
      </c>
      <c r="AI3" s="5" t="s">
        <v>5</v>
      </c>
      <c r="AJ3" s="12" t="s">
        <v>6</v>
      </c>
      <c r="AK3" s="13" t="s">
        <v>7</v>
      </c>
      <c r="AN3" s="35"/>
      <c r="AO3" s="35"/>
      <c r="AP3" s="84"/>
      <c r="AQ3" s="86" t="s">
        <v>8</v>
      </c>
      <c r="AR3" s="6">
        <v>40057</v>
      </c>
      <c r="AS3" s="83">
        <v>176</v>
      </c>
      <c r="AT3" s="6"/>
      <c r="AU3" s="101" t="s">
        <v>3</v>
      </c>
      <c r="AV3" s="102"/>
      <c r="AW3" s="102"/>
      <c r="AX3" s="102"/>
      <c r="AY3" s="102"/>
      <c r="AZ3" s="102"/>
      <c r="BA3" s="103"/>
      <c r="BB3" s="135" t="s">
        <v>8</v>
      </c>
      <c r="BC3" s="136"/>
      <c r="BD3" s="136"/>
      <c r="BE3" s="136"/>
      <c r="BF3" s="136"/>
      <c r="BG3" s="136"/>
      <c r="BH3" s="137"/>
      <c r="BI3" s="98" t="s">
        <v>2</v>
      </c>
      <c r="BJ3" s="99"/>
      <c r="BK3" s="99"/>
      <c r="BL3" s="99"/>
      <c r="BM3" s="99"/>
      <c r="BN3" s="99"/>
      <c r="BO3" s="100"/>
    </row>
    <row r="4" spans="1:67" ht="12.75">
      <c r="A4" s="9"/>
      <c r="B4" s="9"/>
      <c r="C4" s="14" t="str">
        <f aca="true" t="shared" si="2" ref="C4:AD4">TEXT(C3,"ддд")</f>
        <v>Ср</v>
      </c>
      <c r="D4" s="14" t="str">
        <f t="shared" si="2"/>
        <v>Чт</v>
      </c>
      <c r="E4" s="14" t="str">
        <f t="shared" si="2"/>
        <v>Пт</v>
      </c>
      <c r="F4" s="14" t="str">
        <f t="shared" si="2"/>
        <v>Сб</v>
      </c>
      <c r="G4" s="14" t="str">
        <f t="shared" si="2"/>
        <v>Вс</v>
      </c>
      <c r="H4" s="14" t="str">
        <f t="shared" si="2"/>
        <v>Пн</v>
      </c>
      <c r="I4" s="14" t="str">
        <f t="shared" si="2"/>
        <v>Вт</v>
      </c>
      <c r="J4" s="14" t="str">
        <f t="shared" si="2"/>
        <v>Ср</v>
      </c>
      <c r="K4" s="14" t="str">
        <f t="shared" si="2"/>
        <v>Чт</v>
      </c>
      <c r="L4" s="14" t="str">
        <f t="shared" si="2"/>
        <v>Пт</v>
      </c>
      <c r="M4" s="14" t="str">
        <f t="shared" si="2"/>
        <v>Сб</v>
      </c>
      <c r="N4" s="14" t="str">
        <f t="shared" si="2"/>
        <v>Вс</v>
      </c>
      <c r="O4" s="14" t="str">
        <f t="shared" si="2"/>
        <v>Пн</v>
      </c>
      <c r="P4" s="14" t="str">
        <f t="shared" si="2"/>
        <v>Вт</v>
      </c>
      <c r="Q4" s="14" t="str">
        <f t="shared" si="2"/>
        <v>Ср</v>
      </c>
      <c r="R4" s="14" t="str">
        <f t="shared" si="2"/>
        <v>Чт</v>
      </c>
      <c r="S4" s="14" t="str">
        <f t="shared" si="2"/>
        <v>Пт</v>
      </c>
      <c r="T4" s="14" t="str">
        <f t="shared" si="2"/>
        <v>Сб</v>
      </c>
      <c r="U4" s="14" t="str">
        <f t="shared" si="2"/>
        <v>Вс</v>
      </c>
      <c r="V4" s="14" t="str">
        <f t="shared" si="2"/>
        <v>Пн</v>
      </c>
      <c r="W4" s="14" t="str">
        <f t="shared" si="2"/>
        <v>Вт</v>
      </c>
      <c r="X4" s="14" t="str">
        <f t="shared" si="2"/>
        <v>Ср</v>
      </c>
      <c r="Y4" s="14" t="str">
        <f t="shared" si="2"/>
        <v>Чт</v>
      </c>
      <c r="Z4" s="14" t="str">
        <f t="shared" si="2"/>
        <v>Пт</v>
      </c>
      <c r="AA4" s="14" t="str">
        <f t="shared" si="2"/>
        <v>Сб</v>
      </c>
      <c r="AB4" s="14" t="str">
        <f t="shared" si="2"/>
        <v>Вс</v>
      </c>
      <c r="AC4" s="14" t="str">
        <f t="shared" si="2"/>
        <v>Пн</v>
      </c>
      <c r="AD4" s="14" t="str">
        <f t="shared" si="2"/>
        <v>Вт</v>
      </c>
      <c r="AE4" s="14" t="str">
        <f>IF(AE3="","",TEXT(AE3,"ддд"))</f>
        <v>Ср</v>
      </c>
      <c r="AF4" s="14" t="str">
        <f>IF(AF3="","",TEXT(AF3,"ддд"))</f>
        <v>Чт</v>
      </c>
      <c r="AG4" s="14" t="str">
        <f>IF(AG3="","",TEXT(AG3,"ддд"))</f>
        <v>Пт</v>
      </c>
      <c r="AH4" s="95"/>
      <c r="AI4" s="15">
        <f>VLOOKUP(C3,AR1:AS6,2,FALSE)</f>
        <v>184</v>
      </c>
      <c r="AJ4" s="96" t="s">
        <v>9</v>
      </c>
      <c r="AK4" s="97"/>
      <c r="AM4" s="16" t="s">
        <v>3</v>
      </c>
      <c r="AN4" s="17" t="s">
        <v>8</v>
      </c>
      <c r="AO4" s="18" t="s">
        <v>2</v>
      </c>
      <c r="AP4" s="85"/>
      <c r="AQ4" s="87">
        <v>0.25</v>
      </c>
      <c r="AR4" s="6">
        <v>40087</v>
      </c>
      <c r="AS4" s="83">
        <v>176</v>
      </c>
      <c r="AT4" s="6"/>
      <c r="AU4" s="37"/>
      <c r="AV4" s="36">
        <v>39995</v>
      </c>
      <c r="AW4" s="36">
        <v>40026</v>
      </c>
      <c r="AX4" s="36">
        <v>40057</v>
      </c>
      <c r="AY4" s="36">
        <v>40087</v>
      </c>
      <c r="AZ4" s="36">
        <v>40118</v>
      </c>
      <c r="BA4" s="38">
        <v>40148</v>
      </c>
      <c r="BB4" s="37"/>
      <c r="BC4" s="36">
        <v>39995</v>
      </c>
      <c r="BD4" s="36">
        <v>40026</v>
      </c>
      <c r="BE4" s="36">
        <v>40057</v>
      </c>
      <c r="BF4" s="36">
        <v>40087</v>
      </c>
      <c r="BG4" s="36">
        <v>40118</v>
      </c>
      <c r="BH4" s="38">
        <v>40148</v>
      </c>
      <c r="BI4" s="37"/>
      <c r="BJ4" s="36">
        <v>39995</v>
      </c>
      <c r="BK4" s="36">
        <v>40026</v>
      </c>
      <c r="BL4" s="36">
        <v>40057</v>
      </c>
      <c r="BM4" s="36">
        <v>40087</v>
      </c>
      <c r="BN4" s="36">
        <v>40118</v>
      </c>
      <c r="BO4" s="38">
        <v>40148</v>
      </c>
    </row>
    <row r="5" spans="1:67" ht="12.75">
      <c r="A5" s="5">
        <v>1</v>
      </c>
      <c r="B5" s="20" t="s">
        <v>10</v>
      </c>
      <c r="C5" s="17" t="s">
        <v>8</v>
      </c>
      <c r="D5" s="17" t="s">
        <v>8</v>
      </c>
      <c r="E5" s="17" t="s">
        <v>8</v>
      </c>
      <c r="F5" s="17" t="s">
        <v>8</v>
      </c>
      <c r="G5" s="17" t="s">
        <v>8</v>
      </c>
      <c r="H5" s="17" t="s">
        <v>8</v>
      </c>
      <c r="I5" s="17" t="s">
        <v>8</v>
      </c>
      <c r="J5" s="17" t="s">
        <v>8</v>
      </c>
      <c r="K5" s="17" t="s">
        <v>3</v>
      </c>
      <c r="L5" s="17" t="s">
        <v>3</v>
      </c>
      <c r="M5" s="17" t="s">
        <v>3</v>
      </c>
      <c r="N5" s="17" t="s">
        <v>3</v>
      </c>
      <c r="O5" s="17" t="s">
        <v>3</v>
      </c>
      <c r="P5" s="17" t="s">
        <v>3</v>
      </c>
      <c r="Q5" s="17" t="s">
        <v>3</v>
      </c>
      <c r="R5" s="17" t="s">
        <v>3</v>
      </c>
      <c r="S5" s="17" t="s">
        <v>3</v>
      </c>
      <c r="T5" s="17" t="s">
        <v>3</v>
      </c>
      <c r="U5" s="17" t="s">
        <v>2</v>
      </c>
      <c r="V5" s="17" t="s">
        <v>2</v>
      </c>
      <c r="W5" s="17" t="s">
        <v>2</v>
      </c>
      <c r="X5" s="17" t="s">
        <v>2</v>
      </c>
      <c r="Y5" s="17" t="s">
        <v>2</v>
      </c>
      <c r="Z5" s="17" t="s">
        <v>2</v>
      </c>
      <c r="AA5" s="17">
        <v>0.25</v>
      </c>
      <c r="AB5" s="17" t="s">
        <v>2</v>
      </c>
      <c r="AC5" s="17" t="s">
        <v>2</v>
      </c>
      <c r="AD5" s="17" t="s">
        <v>2</v>
      </c>
      <c r="AE5" s="17"/>
      <c r="AF5" s="17"/>
      <c r="AG5" s="88">
        <f>IF($AG$3=$B$13,$B$12,IF($AG$4="","",IF(OR($AG$4="Вс",$AG$4="Сб",$AG$3=$B$11),"",$AI$1)))</f>
        <v>0.3333333333333333</v>
      </c>
      <c r="AH5" s="21">
        <f>SUM(C5:AG5)</f>
        <v>0.5833333333333333</v>
      </c>
      <c r="AI5" s="34">
        <f>($AI$4-SUM(AM5:AO5))/24</f>
        <v>1</v>
      </c>
      <c r="AJ5" s="23">
        <f>IF(AH5&gt;AI5,AH5-AI5,"")</f>
      </c>
      <c r="AK5" s="24">
        <f>IF(AH5&lt;AI5,AI5-AH5,"")</f>
        <v>0.41666666666666674</v>
      </c>
      <c r="AM5" s="5">
        <f>HLOOKUP($C$3,$AV$4:$BA$9,AU5,FALSE)</f>
        <v>56</v>
      </c>
      <c r="AN5" s="5">
        <f>HLOOKUP($C$3,$BC$4:$BH$9,BB5,FALSE)</f>
        <v>48</v>
      </c>
      <c r="AO5" s="5">
        <f>HLOOKUP($C$3,$BJ$4:$BO$9,BI5,FALSE)</f>
        <v>56</v>
      </c>
      <c r="AP5" s="85"/>
      <c r="AQ5" s="87">
        <v>0.2534722222222222</v>
      </c>
      <c r="AR5" s="6">
        <v>40118</v>
      </c>
      <c r="AS5" s="83">
        <v>159</v>
      </c>
      <c r="AT5" s="6"/>
      <c r="AU5" s="37">
        <v>2</v>
      </c>
      <c r="AV5" s="25">
        <f>(COUNTIF($C5:$E5,$AM$4)+COUNTIF($H5:$L5,$AM$4)+COUNTIF($O5:$S5,$AM$4)+COUNTIF($V5:$Z5,$AM$4)+COUNTIF($AC5:$AG5,$AM$4))*8</f>
        <v>56</v>
      </c>
      <c r="AW5" s="25">
        <f>(COUNTIF($E5:$I5,$AM$4)+COUNTIF($L5:$P5,$AM$4)+COUNTIF($S5:$W5,$AM$4)+COUNTIF($Z5:$AD5,$AM$4)+COUNTIF($AG5,$AM$4))*8</f>
        <v>56</v>
      </c>
      <c r="AX5" s="25">
        <f>(COUNTIF($C5:$F5,$AM$4)+COUNTIF($I5:$M5,$AM$4)+COUNTIF($P5:$T5,$AM$4)+COUNTIF($W5:$AA5,$AM$4)+COUNTIF($AD5:$AF5,$AM$4))*8</f>
        <v>64</v>
      </c>
      <c r="AY5" s="25">
        <f>(COUNTIF($C5:$D5,$AM$4)+COUNTIF($G5:$K5,$AM$4)+COUNTIF($N5:$R5,$AM$4)+COUNTIF($U5:$Y5,$AM$4)+COUNTIF($AB5:$AF5,$AM$4))*8</f>
        <v>48</v>
      </c>
      <c r="AZ5" s="25">
        <f>(COUNTIF($D5,$AM$4)+COUNTIF($G5:$H5,$AM$4)+COUNTIF($K5:$O5,$AM$4)+COUNTIF($R5:$V5,$AM$4)+COUNTIF($Y5:$AC5,$AM$4)+COUNTIF($AF5,$AM$4))*8+COUNTIF($E5,$AM$4)*7</f>
        <v>64</v>
      </c>
      <c r="BA5" s="25">
        <f>(COUNTIF($C5:$F5,$AM$4)+COUNTIF($I5:$M5,$AM$4)+COUNTIF($P5:$T5,$AM$4)+COUNTIF($W5:$AA5,$AM$4)+COUNTIF($AD5:$AF5,$AM$4))*8+COUNTIF(AG5,$AM$4)*7</f>
        <v>64</v>
      </c>
      <c r="BB5" s="37">
        <v>2</v>
      </c>
      <c r="BC5" s="25">
        <f>(COUNTIF($C5:$E5,$AN$4)+COUNTIF($H5:$L5,$AN$4)+COUNTIF($O5:$S5,$AN$4)+COUNTIF($V5:$Z5,$AN$4)+COUNTIF($AC5:$AG5,$AN$4))*8</f>
        <v>48</v>
      </c>
      <c r="BD5" s="25">
        <f>(COUNTIF($E5:$I5,$AN$4)+COUNTIF($L5:$P5,$AN$4)+COUNTIF($S5:$W5,$AN$4)+COUNTIF($Z5:$AD5,$AN$4)+COUNTIF($AG5,$AN$4))*8</f>
        <v>40</v>
      </c>
      <c r="BE5" s="25">
        <f>(COUNTIF($C5:$F5,$AN$4)+COUNTIF($I5:$M5,$AN$4)+COUNTIF($P5:$T5,$AN$4)+COUNTIF($W5:$AA5,$AN$4)+COUNTIF($AD5:$AF5,$AN$4))*8</f>
        <v>48</v>
      </c>
      <c r="BF5" s="25">
        <f>(COUNTIF($C5:$D5,$AN$4)+COUNTIF($G5:$K5,$AN$4)+COUNTIF($N5:$R5,$AN$4)+COUNTIF($U5:$Y5,$AN$4)+COUNTIF($AB5:$AF5,$AN$4))*8</f>
        <v>48</v>
      </c>
      <c r="BG5" s="25">
        <f>(COUNTIF($D5,$AN$4)+COUNTIF($G5:$H5,$AN$4)+COUNTIF($K5:$O5,$AN$4)+COUNTIF($R5:$V5,$AN$4)+COUNTIF($Y5:$AC5,$AN$4)+COUNTIF($AF5,$AN$4))*8+COUNTIF($E5,$AN$4)*7</f>
        <v>31</v>
      </c>
      <c r="BH5" s="25">
        <f>(COUNTIF($C5:$F5,$AN$4)+COUNTIF($I5:$M5,$AN$4)+COUNTIF($P5:$T5,$AN$4)+COUNTIF($W5:$AA5,$AN$4)+COUNTIF($AD5:$AF5,$AN$4))*8+COUNTIF($AG5,$AN$4)*7</f>
        <v>48</v>
      </c>
      <c r="BI5" s="37">
        <v>2</v>
      </c>
      <c r="BJ5" s="25">
        <f>(COUNTIF($C5:$E5,$AO$4)+COUNTIF($H5:$L5,$AO$4)+COUNTIF($O5:$S5,$AO$4)+COUNTIF($V5:$Z5,$AO$4)+COUNTIF($AC5:$AG5,$AO$4))*8</f>
        <v>56</v>
      </c>
      <c r="BK5" s="25">
        <f>(COUNTIF($E5:$I5,$AO$4)+COUNTIF($L5:$P5,$AO$4)+COUNTIF($S5:$W5,$AO$4)+COUNTIF($Z5:$AD5,$AO$4)+COUNTIF($AG5,$AO$4))*8</f>
        <v>56</v>
      </c>
      <c r="BL5" s="25">
        <f>(COUNTIF($C5:$F5,$AO$4)+COUNTIF($I5:$M5,$AO$4)+COUNTIF($P5:$T5,$AO$4)+COUNTIF($W5:$AA5,$AO$4)+COUNTIF($AD5:$AF5,$AO$4))*8</f>
        <v>40</v>
      </c>
      <c r="BM5" s="25">
        <f>(COUNTIF($C5:$D5,$AO$4)+COUNTIF($G5:$K5,$AO$4)+COUNTIF($N5:$R5,$AO$4)+COUNTIF($U5:$Y5,$AO$4)+COUNTIF($AB5:$AF5,$AO$4))*8</f>
        <v>64</v>
      </c>
      <c r="BN5" s="25">
        <f>(COUNTIF($D5,$AO$4)+COUNTIF($G5:$H5,$AO$4)+COUNTIF($K5:$O5,$AO$4)+COUNTIF($R5:$V5,$AO$4)+COUNTIF($Y5:$AC5,$AO$4)+COUNTIF($AF5,$AO$4))*8+COUNTIF($E5,$AO$4)*7</f>
        <v>48</v>
      </c>
      <c r="BO5" s="25">
        <f>(COUNTIF($C5:$F5,$AO$4)+COUNTIF($I5:$M5,$AO$4)+COUNTIF($P5:$T5,$AO$4)+COUNTIF($W5:$AA5,$AO$4)+COUNTIF($AD5:$AF5,$AO$4))*8+COUNTIF($AG5,$AO$4)*7</f>
        <v>40</v>
      </c>
    </row>
    <row r="6" spans="1:67" ht="12.75">
      <c r="A6" s="5">
        <v>2</v>
      </c>
      <c r="B6" s="20" t="s">
        <v>11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3</v>
      </c>
      <c r="H6" s="17" t="s">
        <v>3</v>
      </c>
      <c r="I6" s="17" t="s">
        <v>3</v>
      </c>
      <c r="J6" s="17" t="s">
        <v>3</v>
      </c>
      <c r="K6" s="17" t="s">
        <v>3</v>
      </c>
      <c r="L6" s="17" t="s">
        <v>3</v>
      </c>
      <c r="M6" s="17" t="s">
        <v>3</v>
      </c>
      <c r="N6" s="17" t="s">
        <v>3</v>
      </c>
      <c r="O6" s="17" t="s">
        <v>3</v>
      </c>
      <c r="P6" s="17" t="s">
        <v>3</v>
      </c>
      <c r="Q6" s="17" t="s">
        <v>3</v>
      </c>
      <c r="R6" s="17" t="s">
        <v>3</v>
      </c>
      <c r="S6" s="17" t="s">
        <v>3</v>
      </c>
      <c r="T6" s="17" t="s">
        <v>3</v>
      </c>
      <c r="U6" s="17" t="s">
        <v>3</v>
      </c>
      <c r="V6" s="17" t="s">
        <v>3</v>
      </c>
      <c r="W6" s="17" t="s">
        <v>3</v>
      </c>
      <c r="X6" s="17" t="s">
        <v>3</v>
      </c>
      <c r="Y6" s="17" t="s">
        <v>2</v>
      </c>
      <c r="Z6" s="17" t="s">
        <v>2</v>
      </c>
      <c r="AA6" s="17" t="s">
        <v>2</v>
      </c>
      <c r="AB6" s="17" t="s">
        <v>2</v>
      </c>
      <c r="AC6" s="17" t="s">
        <v>2</v>
      </c>
      <c r="AD6" s="17" t="s">
        <v>2</v>
      </c>
      <c r="AE6" s="17" t="s">
        <v>2</v>
      </c>
      <c r="AF6" s="17" t="s">
        <v>2</v>
      </c>
      <c r="AG6" s="88">
        <f>IF($AG$3=$B$13,$B$12,IF($AG$4="","",IF(OR($AG$4="Вс",$AG$4="Сб",$AG$3=$B$11),"",$AI$1)))</f>
        <v>0.3333333333333333</v>
      </c>
      <c r="AH6" s="21">
        <f>SUM(C6:AG6)</f>
        <v>0.3333333333333333</v>
      </c>
      <c r="AI6" s="22">
        <f>($AI$4-SUM(AM6:AO6))/24</f>
        <v>0.3333333333333333</v>
      </c>
      <c r="AJ6" s="23">
        <f>IF(AH6&gt;AI6,AH6-AI6,"")</f>
      </c>
      <c r="AK6" s="24">
        <f>IF(AH6&lt;AI6,AI6-AH6,"")</f>
      </c>
      <c r="AM6" s="5">
        <f>HLOOKUP($C$3,$AV$4:$BA$9,AU6,FALSE)</f>
        <v>104</v>
      </c>
      <c r="AN6" s="5">
        <f>HLOOKUP($C$3,$BC$4:$BH$9,BB6,FALSE)</f>
        <v>24</v>
      </c>
      <c r="AO6" s="5">
        <f>HLOOKUP($C$3,$BJ$4:$BO$9,BI6,FALSE)</f>
        <v>48</v>
      </c>
      <c r="AP6" s="85"/>
      <c r="AQ6" s="87">
        <v>0.256944444444444</v>
      </c>
      <c r="AR6" s="6">
        <v>40148</v>
      </c>
      <c r="AS6" s="83">
        <v>183</v>
      </c>
      <c r="AT6" s="6"/>
      <c r="AU6" s="37">
        <v>3</v>
      </c>
      <c r="AV6" s="25">
        <f>(COUNTIF($C6:$E6,$AM$4)+COUNTIF($H6:$L6,$AM$4)+COUNTIF($O6:$S6,$AM$4)+COUNTIF($V6:$Z6,$AM$4)+COUNTIF($AC6:$AG6,$AM$4))*8</f>
        <v>104</v>
      </c>
      <c r="AW6" s="25">
        <f>(COUNTIF($E6:$I6,$AM$4)+COUNTIF($L6:$P6,$AM$4)+COUNTIF($S6:$W6,$AM$4)+COUNTIF($Z6:$AD6,$AM$4)+COUNTIF($AG6,$AM$4))*8</f>
        <v>104</v>
      </c>
      <c r="AX6" s="25">
        <f>(COUNTIF($C6:$F6,$AM$4)+COUNTIF($I6:$M6,$AM$4)+COUNTIF($P6:$T6,$AM$4)+COUNTIF($W6:$AA6,$AM$4)+COUNTIF($AD6:$AF6,$AM$4))*8</f>
        <v>96</v>
      </c>
      <c r="AY6" s="25">
        <f>(COUNTIF($C6:$D6,$AM$4)+COUNTIF($G6:$K6,$AM$4)+COUNTIF($N6:$R6,$AM$4)+COUNTIF($U6:$Y6,$AM$4)+COUNTIF($AB6:$AF6,$AM$4))*8</f>
        <v>112</v>
      </c>
      <c r="AZ6" s="25">
        <f>(COUNTIF($D6,$AM$4)+COUNTIF($G6:$H6,$AM$4)+COUNTIF($K6:$O6,$AM$4)+COUNTIF($R6:$V6,$AM$4)+COUNTIF($Y6:$AC6,$AM$4)+COUNTIF($AF6,$AM$4))*8+COUNTIF($E6,$AM$4)*7</f>
        <v>96</v>
      </c>
      <c r="BA6" s="25">
        <f>(COUNTIF($C6:$F6,$AM$4)+COUNTIF($I6:$M6,$AM$4)+COUNTIF($P6:$T6,$AM$4)+COUNTIF($W6:$AA6,$AM$4)+COUNTIF($AD6:$AF6,$AM$4))*8+COUNTIF(AG6,$AM$4)*7</f>
        <v>96</v>
      </c>
      <c r="BB6" s="37">
        <v>3</v>
      </c>
      <c r="BC6" s="25">
        <f>(COUNTIF($C6:$E6,$AN$4)+COUNTIF($H6:$L6,$AN$4)+COUNTIF($O6:$S6,$AN$4)+COUNTIF($V6:$Z6,$AN$4)+COUNTIF($AC6:$AG6,$AN$4))*8</f>
        <v>24</v>
      </c>
      <c r="BD6" s="25">
        <f>(COUNTIF($E6:$I6,$AN$4)+COUNTIF($L6:$P6,$AN$4)+COUNTIF($S6:$W6,$AN$4)+COUNTIF($Z6:$AD6,$AN$4)+COUNTIF($AG6,$AN$4))*8</f>
        <v>16</v>
      </c>
      <c r="BE6" s="25">
        <f>(COUNTIF($C6:$F6,$AN$4)+COUNTIF($I6:$M6,$AN$4)+COUNTIF($P6:$T6,$AN$4)+COUNTIF($W6:$AA6,$AN$4)+COUNTIF($AD6:$AF6,$AN$4))*8</f>
        <v>32</v>
      </c>
      <c r="BF6" s="25">
        <f>(COUNTIF($C6:$D6,$AN$4)+COUNTIF($G6:$K6,$AN$4)+COUNTIF($N6:$R6,$AN$4)+COUNTIF($U6:$Y6,$AN$4)+COUNTIF($AB6:$AF6,$AN$4))*8</f>
        <v>16</v>
      </c>
      <c r="BG6" s="25">
        <f>(COUNTIF($D6,$AN$4)+COUNTIF($G6:$H6,$AN$4)+COUNTIF($K6:$O6,$AN$4)+COUNTIF($R6:$V6,$AN$4)+COUNTIF($Y6:$AC6,$AN$4)+COUNTIF($AF6,$AN$4))*8+COUNTIF($E6,$AN$4)*7</f>
        <v>15</v>
      </c>
      <c r="BH6" s="25">
        <f>(COUNTIF($C6:$F6,$AN$4)+COUNTIF($I6:$M6,$AN$4)+COUNTIF($P6:$T6,$AN$4)+COUNTIF($W6:$AA6,$AN$4)+COUNTIF($AD6:$AF6,$AN$4))*8+COUNTIF($AG6,$AN$4)*7</f>
        <v>32</v>
      </c>
      <c r="BI6" s="37">
        <v>3</v>
      </c>
      <c r="BJ6" s="25">
        <f>(COUNTIF($C6:$E6,$AO$4)+COUNTIF($H6:$L6,$AO$4)+COUNTIF($O6:$S6,$AO$4)+COUNTIF($V6:$Z6,$AO$4)+COUNTIF($AC6:$AG6,$AO$4))*8</f>
        <v>48</v>
      </c>
      <c r="BK6" s="25">
        <f>(COUNTIF($E6:$I6,$AO$4)+COUNTIF($L6:$P6,$AO$4)+COUNTIF($S6:$W6,$AO$4)+COUNTIF($Z6:$AD6,$AO$4)+COUNTIF($AG6,$AO$4))*8</f>
        <v>40</v>
      </c>
      <c r="BL6" s="25">
        <f>(COUNTIF($C6:$F6,$AO$4)+COUNTIF($I6:$M6,$AO$4)+COUNTIF($P6:$T6,$AO$4)+COUNTIF($W6:$AA6,$AO$4)+COUNTIF($AD6:$AF6,$AO$4))*8</f>
        <v>48</v>
      </c>
      <c r="BM6" s="25">
        <f>(COUNTIF($C6:$D6,$AO$4)+COUNTIF($G6:$K6,$AO$4)+COUNTIF($N6:$R6,$AO$4)+COUNTIF($U6:$Y6,$AO$4)+COUNTIF($AB6:$AF6,$AO$4))*8</f>
        <v>48</v>
      </c>
      <c r="BN6" s="25">
        <f>(COUNTIF($D6,$AO$4)+COUNTIF($G6:$H6,$AO$4)+COUNTIF($K6:$O6,$AO$4)+COUNTIF($R6:$V6,$AO$4)+COUNTIF($Y6:$AC6,$AO$4)+COUNTIF($AF6,$AO$4))*8+COUNTIF($E6,$AO$4)*7</f>
        <v>48</v>
      </c>
      <c r="BO6" s="25">
        <f>(COUNTIF($C6:$F6,$AO$4)+COUNTIF($I6:$M6,$AO$4)+COUNTIF($P6:$T6,$AO$4)+COUNTIF($W6:$AA6,$AO$4)+COUNTIF($AD6:$AF6,$AO$4))*8+COUNTIF($AG6,$AO$4)*7</f>
        <v>48</v>
      </c>
    </row>
    <row r="7" spans="1:67" ht="12.75">
      <c r="A7" s="5">
        <v>3</v>
      </c>
      <c r="B7" s="20" t="s">
        <v>12</v>
      </c>
      <c r="C7" s="17">
        <v>0.364583333333333</v>
      </c>
      <c r="D7" s="17">
        <v>0.364583333333333</v>
      </c>
      <c r="E7" s="17">
        <v>0.364583333333333</v>
      </c>
      <c r="F7" s="17">
        <v>0.364583333333333</v>
      </c>
      <c r="G7" s="17"/>
      <c r="H7" s="17"/>
      <c r="I7" s="17">
        <v>0.364583333333333</v>
      </c>
      <c r="J7" s="17">
        <v>0.364583333333333</v>
      </c>
      <c r="K7" s="17">
        <v>0.364583333333333</v>
      </c>
      <c r="L7" s="17">
        <v>0.364583333333333</v>
      </c>
      <c r="M7" s="17"/>
      <c r="N7" s="17"/>
      <c r="O7" s="17">
        <v>0.364583333333333</v>
      </c>
      <c r="P7" s="17">
        <v>0.364583333333333</v>
      </c>
      <c r="Q7" s="17">
        <v>0.364583333333333</v>
      </c>
      <c r="R7" s="17">
        <v>0.364583333333333</v>
      </c>
      <c r="S7" s="17"/>
      <c r="T7" s="17"/>
      <c r="U7" s="17">
        <v>0.364583333333333</v>
      </c>
      <c r="V7" s="17">
        <v>0.364583333333333</v>
      </c>
      <c r="W7" s="17">
        <v>0.364583333333333</v>
      </c>
      <c r="X7" s="17">
        <v>0.364583333333333</v>
      </c>
      <c r="Y7" s="17"/>
      <c r="Z7" s="17"/>
      <c r="AA7" s="17">
        <v>0.375</v>
      </c>
      <c r="AB7" s="17">
        <v>0.375</v>
      </c>
      <c r="AC7" s="17">
        <v>0.375</v>
      </c>
      <c r="AD7" s="17">
        <v>0.375</v>
      </c>
      <c r="AE7" s="17"/>
      <c r="AF7" s="17"/>
      <c r="AG7" s="88">
        <f>IF($AG$3=$B$13,$B$12,IF($AG$4="","",IF(OR($AG$4="Вс",$AG$4="Сб",$AG$3=$B$11),"",$AI$1)))</f>
        <v>0.3333333333333333</v>
      </c>
      <c r="AH7" s="21">
        <f>SUM(C7:AG7)</f>
        <v>7.666666666666661</v>
      </c>
      <c r="AI7" s="22">
        <f>($AI$4-SUM(AM7:AO7))/24</f>
        <v>7.666666666666667</v>
      </c>
      <c r="AJ7" s="23">
        <f>IF(AH7&gt;AI7,AH7-AI7,"")</f>
      </c>
      <c r="AK7" s="24">
        <f>IF(AH7&lt;AI7,AI7-AH7,"")</f>
        <v>6.217248937900877E-15</v>
      </c>
      <c r="AM7" s="5">
        <f>HLOOKUP($C$3,$AV$4:$BA$9,AU7,FALSE)</f>
        <v>0</v>
      </c>
      <c r="AN7" s="5">
        <f>HLOOKUP($C$3,$BC$4:$BH$9,BB7,FALSE)</f>
        <v>0</v>
      </c>
      <c r="AO7" s="5">
        <f>HLOOKUP($C$3,$BJ$4:$BO$9,BI7,FALSE)</f>
        <v>0</v>
      </c>
      <c r="AP7" s="85"/>
      <c r="AQ7" s="87">
        <v>0.260416666666667</v>
      </c>
      <c r="AU7" s="37">
        <v>4</v>
      </c>
      <c r="AV7" s="25">
        <f>(COUNTIF($C7:$E7,$AM$4)+COUNTIF($H7:$L7,$AM$4)+COUNTIF($O7:$S7,$AM$4)+COUNTIF($V7:$Z7,$AM$4)+COUNTIF($AC7:$AG7,$AM$4))*8</f>
        <v>0</v>
      </c>
      <c r="AW7" s="25">
        <f>(COUNTIF($E7:$I7,$AM$4)+COUNTIF($L7:$P7,$AM$4)+COUNTIF($S7:$W7,$AM$4)+COUNTIF($Z7:$AD7,$AM$4)+COUNTIF($AG7,$AM$4))*8</f>
        <v>0</v>
      </c>
      <c r="AX7" s="25">
        <f>(COUNTIF($C7:$F7,$AM$4)+COUNTIF($I7:$M7,$AM$4)+COUNTIF($P7:$T7,$AM$4)+COUNTIF($W7:$AA7,$AM$4)+COUNTIF($AD7:$AF7,$AM$4))*8</f>
        <v>0</v>
      </c>
      <c r="AY7" s="25">
        <f>(COUNTIF($C7:$D7,$AM$4)+COUNTIF($G7:$K7,$AM$4)+COUNTIF($N7:$R7,$AM$4)+COUNTIF($U7:$Y7,$AM$4)+COUNTIF($AB7:$AF7,$AM$4))*8</f>
        <v>0</v>
      </c>
      <c r="AZ7" s="25">
        <f>(COUNTIF($D7,$AM$4)+COUNTIF($G7:$H7,$AM$4)+COUNTIF($K7:$O7,$AM$4)+COUNTIF($R7:$V7,$AM$4)+COUNTIF($Y7:$AC7,$AM$4)+COUNTIF($AF7,$AM$4))*8+COUNTIF($E7,$AM$4)*7</f>
        <v>0</v>
      </c>
      <c r="BA7" s="25">
        <f>(COUNTIF($C7:$F7,$AM$4)+COUNTIF($I7:$M7,$AM$4)+COUNTIF($P7:$T7,$AM$4)+COUNTIF($W7:$AA7,$AM$4)+COUNTIF($AD7:$AF7,$AM$4))*8+COUNTIF(AG7,$AM$4)*7</f>
        <v>0</v>
      </c>
      <c r="BB7" s="37">
        <v>4</v>
      </c>
      <c r="BC7" s="25">
        <f>(COUNTIF($C7:$E7,$AN$4)+COUNTIF($H7:$L7,$AN$4)+COUNTIF($O7:$S7,$AN$4)+COUNTIF($V7:$Z7,$AN$4)+COUNTIF($AC7:$AG7,$AN$4))*8</f>
        <v>0</v>
      </c>
      <c r="BD7" s="25">
        <f>(COUNTIF($E7:$I7,$AN$4)+COUNTIF($L7:$P7,$AN$4)+COUNTIF($S7:$W7,$AN$4)+COUNTIF($Z7:$AD7,$AN$4)+COUNTIF($AG7,$AN$4))*8</f>
        <v>0</v>
      </c>
      <c r="BE7" s="25">
        <f>(COUNTIF($C7:$F7,$AN$4)+COUNTIF($I7:$M7,$AN$4)+COUNTIF($P7:$T7,$AN$4)+COUNTIF($W7:$AA7,$AN$4)+COUNTIF($AD7:$AF7,$AN$4))*8</f>
        <v>0</v>
      </c>
      <c r="BF7" s="25">
        <f>(COUNTIF($C7:$D7,$AN$4)+COUNTIF($G7:$K7,$AN$4)+COUNTIF($N7:$R7,$AN$4)+COUNTIF($U7:$Y7,$AN$4)+COUNTIF($AB7:$AF7,$AN$4))*8</f>
        <v>0</v>
      </c>
      <c r="BG7" s="25">
        <f>(COUNTIF($D7,$AN$4)+COUNTIF($G7:$H7,$AN$4)+COUNTIF($K7:$O7,$AN$4)+COUNTIF($R7:$V7,$AN$4)+COUNTIF($Y7:$AC7,$AN$4)+COUNTIF($AF7,$AN$4))*8+COUNTIF($E7,$AN$4)*7</f>
        <v>0</v>
      </c>
      <c r="BH7" s="25">
        <f>(COUNTIF($C7:$F7,$AN$4)+COUNTIF($I7:$M7,$AN$4)+COUNTIF($P7:$T7,$AN$4)+COUNTIF($W7:$AA7,$AN$4)+COUNTIF($AD7:$AF7,$AN$4))*8+COUNTIF($AG7,$AN$4)*7</f>
        <v>0</v>
      </c>
      <c r="BI7" s="37">
        <v>4</v>
      </c>
      <c r="BJ7" s="25">
        <f>(COUNTIF($C7:$E7,$AO$4)+COUNTIF($H7:$L7,$AO$4)+COUNTIF($O7:$S7,$AO$4)+COUNTIF($V7:$Z7,$AO$4)+COUNTIF($AC7:$AG7,$AO$4))*8</f>
        <v>0</v>
      </c>
      <c r="BK7" s="25">
        <f>(COUNTIF($E7:$I7,$AO$4)+COUNTIF($L7:$P7,$AO$4)+COUNTIF($S7:$W7,$AO$4)+COUNTIF($Z7:$AD7,$AO$4)+COUNTIF($AG7,$AO$4))*8</f>
        <v>0</v>
      </c>
      <c r="BL7" s="25">
        <f>(COUNTIF($C7:$F7,$AO$4)+COUNTIF($I7:$M7,$AO$4)+COUNTIF($P7:$T7,$AO$4)+COUNTIF($W7:$AA7,$AO$4)+COUNTIF($AD7:$AF7,$AO$4))*8</f>
        <v>0</v>
      </c>
      <c r="BM7" s="25">
        <f>(COUNTIF($C7:$D7,$AO$4)+COUNTIF($G7:$K7,$AO$4)+COUNTIF($N7:$R7,$AO$4)+COUNTIF($U7:$Y7,$AO$4)+COUNTIF($AB7:$AF7,$AO$4))*8</f>
        <v>0</v>
      </c>
      <c r="BN7" s="25">
        <f>(COUNTIF($D7,$AO$4)+COUNTIF($G7:$H7,$AO$4)+COUNTIF($K7:$O7,$AO$4)+COUNTIF($R7:$V7,$AO$4)+COUNTIF($Y7:$AC7,$AO$4)+COUNTIF($AF7,$AO$4))*8+COUNTIF($E7,$AO$4)*7</f>
        <v>0</v>
      </c>
      <c r="BO7" s="25">
        <f>(COUNTIF($C7:$F7,$AO$4)+COUNTIF($I7:$M7,$AO$4)+COUNTIF($P7:$T7,$AO$4)+COUNTIF($W7:$AA7,$AO$4)+COUNTIF($AD7:$AF7,$AO$4))*8+COUNTIF($AG7,$AO$4)*7</f>
        <v>0</v>
      </c>
    </row>
    <row r="8" spans="1:67" ht="12.75">
      <c r="A8" s="5">
        <v>4</v>
      </c>
      <c r="B8" s="20" t="s">
        <v>13</v>
      </c>
      <c r="C8" s="17" t="s">
        <v>3</v>
      </c>
      <c r="D8" s="17" t="s">
        <v>3</v>
      </c>
      <c r="E8" s="17" t="s">
        <v>3</v>
      </c>
      <c r="F8" s="17" t="s">
        <v>3</v>
      </c>
      <c r="G8" s="17" t="s">
        <v>3</v>
      </c>
      <c r="H8" s="17" t="s">
        <v>3</v>
      </c>
      <c r="I8" s="17">
        <v>0.347222222222222</v>
      </c>
      <c r="J8" s="17">
        <v>0.364583333333333</v>
      </c>
      <c r="K8" s="17">
        <v>0.385416666666666</v>
      </c>
      <c r="L8" s="17">
        <v>0.375</v>
      </c>
      <c r="M8" s="17"/>
      <c r="N8" s="17"/>
      <c r="O8" s="17">
        <v>0.326388888888889</v>
      </c>
      <c r="P8" s="17">
        <v>0.347222222222222</v>
      </c>
      <c r="Q8" s="17">
        <v>0.413194444444444</v>
      </c>
      <c r="R8" s="17">
        <v>0.354166666666666</v>
      </c>
      <c r="S8" s="17"/>
      <c r="T8" s="17"/>
      <c r="U8" s="17">
        <v>0.336805555555555</v>
      </c>
      <c r="V8" s="17">
        <v>0.354166666666666</v>
      </c>
      <c r="W8" s="17">
        <v>0.368055555555555</v>
      </c>
      <c r="X8" s="17">
        <v>0.329861111111111</v>
      </c>
      <c r="Y8" s="17"/>
      <c r="Z8" s="17"/>
      <c r="AA8" s="17">
        <v>0.336805555555555</v>
      </c>
      <c r="AB8" s="17">
        <v>0.392361111111111</v>
      </c>
      <c r="AC8" s="17">
        <v>0.309027777777778</v>
      </c>
      <c r="AD8" s="17">
        <v>0.34375</v>
      </c>
      <c r="AE8" s="17"/>
      <c r="AF8" s="17"/>
      <c r="AG8" s="88">
        <f>IF($AG$3=$B$13,$B$12,IF($AG$4="","",IF(OR($AG$4="Вс",$AG$4="Сб",$AG$3=$B$11),"",$AI$1)))</f>
        <v>0.3333333333333333</v>
      </c>
      <c r="AH8" s="21">
        <f>SUM(C8:AG8)</f>
        <v>6.017361111111105</v>
      </c>
      <c r="AI8" s="22">
        <f>($AI$4-SUM(AM8:AO8))/24</f>
        <v>6.333333333333333</v>
      </c>
      <c r="AJ8" s="23">
        <f>IF(AH8&gt;AI8,AH8-AI8,"")</f>
      </c>
      <c r="AK8" s="24">
        <f>IF(AH8&lt;AI8,AI8-AH8,"")</f>
        <v>0.31597222222222765</v>
      </c>
      <c r="AM8" s="5">
        <f>HLOOKUP($C$3,$AV$4:$BA$9,AU8,FALSE)</f>
        <v>32</v>
      </c>
      <c r="AN8" s="5">
        <f>HLOOKUP($C$3,$BC$4:$BH$9,BB8,FALSE)</f>
        <v>0</v>
      </c>
      <c r="AO8" s="5">
        <f>HLOOKUP($C$3,$BJ$4:$BO$9,BI8,FALSE)</f>
        <v>0</v>
      </c>
      <c r="AP8" s="85"/>
      <c r="AQ8" s="87">
        <v>0.263888888888889</v>
      </c>
      <c r="AU8" s="37">
        <v>5</v>
      </c>
      <c r="AV8" s="25">
        <f>(COUNTIF($C8:$E8,$AM$4)+COUNTIF($H8:$L8,$AM$4)+COUNTIF($O8:$S8,$AM$4)+COUNTIF($V8:$Z8,$AM$4)+COUNTIF($AC8:$AG8,$AM$4))*8</f>
        <v>32</v>
      </c>
      <c r="AW8" s="25">
        <f>(COUNTIF($E8:$I8,$AM$4)+COUNTIF($L8:$P8,$AM$4)+COUNTIF($S8:$W8,$AM$4)+COUNTIF($Z8:$AD8,$AM$4)+COUNTIF($AG8,$AM$4))*8</f>
        <v>32</v>
      </c>
      <c r="AX8" s="25">
        <f>(COUNTIF($C8:$F8,$AM$4)+COUNTIF($I8:$M8,$AM$4)+COUNTIF($P8:$T8,$AM$4)+COUNTIF($W8:$AA8,$AM$4)+COUNTIF($AD8:$AF8,$AM$4))*8</f>
        <v>32</v>
      </c>
      <c r="AY8" s="25">
        <f>(COUNTIF($C8:$D8,$AM$4)+COUNTIF($G8:$K8,$AM$4)+COUNTIF($N8:$R8,$AM$4)+COUNTIF($U8:$Y8,$AM$4)+COUNTIF($AB8:$AF8,$AM$4))*8</f>
        <v>32</v>
      </c>
      <c r="AZ8" s="25">
        <f>(COUNTIF($D8,$AM$4)+COUNTIF($G8:$H8,$AM$4)+COUNTIF($K8:$O8,$AM$4)+COUNTIF($R8:$V8,$AM$4)+COUNTIF($Y8:$AC8,$AM$4)+COUNTIF($AF8,$AM$4))*8+COUNTIF($E8,$AM$4)*7</f>
        <v>31</v>
      </c>
      <c r="BA8" s="25">
        <f>(COUNTIF($C8:$F8,$AM$4)+COUNTIF($I8:$M8,$AM$4)+COUNTIF($P8:$T8,$AM$4)+COUNTIF($W8:$AA8,$AM$4)+COUNTIF($AD8:$AF8,$AM$4))*8+COUNTIF(AG8,$AM$4)*7</f>
        <v>32</v>
      </c>
      <c r="BB8" s="37">
        <v>5</v>
      </c>
      <c r="BC8" s="25">
        <f>(COUNTIF($C8:$E8,$AN$4)+COUNTIF($H8:$L8,$AN$4)+COUNTIF($O8:$S8,$AN$4)+COUNTIF($V8:$Z8,$AN$4)+COUNTIF($AC8:$AG8,$AN$4))*8</f>
        <v>0</v>
      </c>
      <c r="BD8" s="25">
        <f>(COUNTIF($E8:$I8,$AN$4)+COUNTIF($L8:$P8,$AN$4)+COUNTIF($S8:$W8,$AN$4)+COUNTIF($Z8:$AD8,$AN$4)+COUNTIF($AG8,$AN$4))*8</f>
        <v>0</v>
      </c>
      <c r="BE8" s="25">
        <f>(COUNTIF($C8:$F8,$AN$4)+COUNTIF($I8:$M8,$AN$4)+COUNTIF($P8:$T8,$AN$4)+COUNTIF($W8:$AA8,$AN$4)+COUNTIF($AD8:$AF8,$AN$4))*8</f>
        <v>0</v>
      </c>
      <c r="BF8" s="25">
        <f>(COUNTIF($C8:$D8,$AN$4)+COUNTIF($G8:$K8,$AN$4)+COUNTIF($N8:$R8,$AN$4)+COUNTIF($U8:$Y8,$AN$4)+COUNTIF($AB8:$AF8,$AN$4))*8</f>
        <v>0</v>
      </c>
      <c r="BG8" s="25">
        <f>(COUNTIF($D8,$AN$4)+COUNTIF($G8:$H8,$AN$4)+COUNTIF($K8:$O8,$AN$4)+COUNTIF($R8:$V8,$AN$4)+COUNTIF($Y8:$AC8,$AN$4)+COUNTIF($AF8,$AN$4))*8+COUNTIF($E8,$AN$4)*7</f>
        <v>0</v>
      </c>
      <c r="BH8" s="25">
        <f>(COUNTIF($C8:$F8,$AN$4)+COUNTIF($I8:$M8,$AN$4)+COUNTIF($P8:$T8,$AN$4)+COUNTIF($W8:$AA8,$AN$4)+COUNTIF($AD8:$AF8,$AN$4))*8+COUNTIF($AG8,$AN$4)*7</f>
        <v>0</v>
      </c>
      <c r="BI8" s="37">
        <v>5</v>
      </c>
      <c r="BJ8" s="25">
        <f>(COUNTIF($C8:$E8,$AO$4)+COUNTIF($H8:$L8,$AO$4)+COUNTIF($O8:$S8,$AO$4)+COUNTIF($V8:$Z8,$AO$4)+COUNTIF($AC8:$AG8,$AO$4))*8</f>
        <v>0</v>
      </c>
      <c r="BK8" s="25">
        <f>(COUNTIF($E8:$I8,$AO$4)+COUNTIF($L8:$P8,$AO$4)+COUNTIF($S8:$W8,$AO$4)+COUNTIF($Z8:$AD8,$AO$4)+COUNTIF($AG8,$AO$4))*8</f>
        <v>0</v>
      </c>
      <c r="BL8" s="25">
        <f>(COUNTIF($C8:$F8,$AO$4)+COUNTIF($I8:$M8,$AO$4)+COUNTIF($P8:$T8,$AO$4)+COUNTIF($W8:$AA8,$AO$4)+COUNTIF($AD8:$AF8,$AO$4))*8</f>
        <v>0</v>
      </c>
      <c r="BM8" s="25">
        <f>(COUNTIF($C8:$D8,$AO$4)+COUNTIF($G8:$K8,$AO$4)+COUNTIF($N8:$R8,$AO$4)+COUNTIF($U8:$Y8,$AO$4)+COUNTIF($AB8:$AF8,$AO$4))*8</f>
        <v>0</v>
      </c>
      <c r="BN8" s="25">
        <f>(COUNTIF($D8,$AO$4)+COUNTIF($G8:$H8,$AO$4)+COUNTIF($K8:$O8,$AO$4)+COUNTIF($R8:$V8,$AO$4)+COUNTIF($Y8:$AC8,$AO$4)+COUNTIF($AF8,$AO$4))*8+COUNTIF($E8,$AO$4)*7</f>
        <v>0</v>
      </c>
      <c r="BO8" s="25">
        <f>(COUNTIF($C8:$F8,$AO$4)+COUNTIF($I8:$M8,$AO$4)+COUNTIF($P8:$T8,$AO$4)+COUNTIF($W8:$AA8,$AO$4)+COUNTIF($AD8:$AF8,$AO$4))*8+COUNTIF($AG8,$AO$4)*7</f>
        <v>0</v>
      </c>
    </row>
    <row r="9" spans="1:67" ht="12.75">
      <c r="A9" s="5">
        <v>5</v>
      </c>
      <c r="B9" s="20" t="s">
        <v>125</v>
      </c>
      <c r="C9" s="88">
        <f>IF(OR(C4="Вс",C4="Сб",C3=$B$11),"",$AI$1)</f>
        <v>0.3333333333333333</v>
      </c>
      <c r="D9" s="88">
        <f aca="true" t="shared" si="3" ref="D9:AE9">IF(OR(D4="Вс",D4="Сб",D3=$B$11),"",$AI$1)</f>
        <v>0.3333333333333333</v>
      </c>
      <c r="E9" s="88">
        <f>IF(E3=B10,B12,IF(OR(E4="Вс",E4="Сб",E3=$B$11),"",$AI$1))</f>
        <v>0.3333333333333333</v>
      </c>
      <c r="F9" s="88">
        <f t="shared" si="3"/>
      </c>
      <c r="G9" s="88">
        <f t="shared" si="3"/>
      </c>
      <c r="H9" s="88">
        <f t="shared" si="3"/>
        <v>0.3333333333333333</v>
      </c>
      <c r="I9" s="88">
        <f t="shared" si="3"/>
        <v>0.3333333333333333</v>
      </c>
      <c r="J9" s="88">
        <f t="shared" si="3"/>
        <v>0.3333333333333333</v>
      </c>
      <c r="K9" s="88">
        <f t="shared" si="3"/>
        <v>0.3333333333333333</v>
      </c>
      <c r="L9" s="88">
        <f t="shared" si="3"/>
        <v>0.3333333333333333</v>
      </c>
      <c r="M9" s="88">
        <f t="shared" si="3"/>
      </c>
      <c r="N9" s="88">
        <f t="shared" si="3"/>
      </c>
      <c r="O9" s="88">
        <f t="shared" si="3"/>
        <v>0.3333333333333333</v>
      </c>
      <c r="P9" s="88">
        <f t="shared" si="3"/>
        <v>0.3333333333333333</v>
      </c>
      <c r="Q9" s="88">
        <f t="shared" si="3"/>
        <v>0.3333333333333333</v>
      </c>
      <c r="R9" s="88">
        <f t="shared" si="3"/>
        <v>0.3333333333333333</v>
      </c>
      <c r="S9" s="88">
        <f t="shared" si="3"/>
        <v>0.3333333333333333</v>
      </c>
      <c r="T9" s="88">
        <f t="shared" si="3"/>
      </c>
      <c r="U9" s="88">
        <f t="shared" si="3"/>
      </c>
      <c r="V9" s="88">
        <f t="shared" si="3"/>
        <v>0.3333333333333333</v>
      </c>
      <c r="W9" s="88">
        <f t="shared" si="3"/>
        <v>0.3333333333333333</v>
      </c>
      <c r="X9" s="88">
        <f t="shared" si="3"/>
        <v>0.3333333333333333</v>
      </c>
      <c r="Y9" s="88">
        <f t="shared" si="3"/>
        <v>0.3333333333333333</v>
      </c>
      <c r="Z9" s="88">
        <f t="shared" si="3"/>
        <v>0.3333333333333333</v>
      </c>
      <c r="AA9" s="88">
        <f t="shared" si="3"/>
      </c>
      <c r="AB9" s="88">
        <f t="shared" si="3"/>
      </c>
      <c r="AC9" s="88">
        <f t="shared" si="3"/>
        <v>0.3333333333333333</v>
      </c>
      <c r="AD9" s="88">
        <f t="shared" si="3"/>
        <v>0.3333333333333333</v>
      </c>
      <c r="AE9" s="88">
        <f t="shared" si="3"/>
        <v>0.3333333333333333</v>
      </c>
      <c r="AF9" s="88">
        <f>IF(OR(AF4="Вс",AF4="Сб",AF3=$B$11),"",$AI$1)</f>
        <v>0.3333333333333333</v>
      </c>
      <c r="AG9" s="88">
        <f>IF($AG$3=$B$13,$B$12,IF($AG$4="","",IF(OR($AG$4="Вс",$AG$4="Сб",$AG$3=$B$11),"",$AI$1)))</f>
        <v>0.3333333333333333</v>
      </c>
      <c r="AH9" s="21">
        <f>SUM(C9:AG9)</f>
        <v>7.666666666666663</v>
      </c>
      <c r="AI9" s="22">
        <f>($AI$4-SUM(AM9:AO9))/24</f>
        <v>7.666666666666667</v>
      </c>
      <c r="AJ9" s="23">
        <f>IF(AH9&gt;AI9,AH9-AI9,"")</f>
      </c>
      <c r="AK9" s="24">
        <f>IF(AH9&lt;AI9,AI9-AH9,"")</f>
        <v>3.552713678800501E-15</v>
      </c>
      <c r="AM9" s="5">
        <f>HLOOKUP($C$3,$AV$4:$BA$9,AU9,FALSE)</f>
        <v>0</v>
      </c>
      <c r="AN9" s="5">
        <f>HLOOKUP($C$3,$BC$4:$BH$9,BB9,FALSE)</f>
        <v>0</v>
      </c>
      <c r="AO9" s="5">
        <f>HLOOKUP($C$3,$BJ$4:$BO$9,BI9,FALSE)</f>
        <v>0</v>
      </c>
      <c r="AQ9" s="19">
        <v>0.267361111111111</v>
      </c>
      <c r="AU9" s="39">
        <v>6</v>
      </c>
      <c r="AV9" s="25">
        <f>(COUNTIF($C9:$E9,$AM$4)+COUNTIF($H9:$L9,$AM$4)+COUNTIF($O9:$S9,$AM$4)+COUNTIF($V9:$Z9,$AM$4)+COUNTIF($AC9:$AG9,$AM$4))*8</f>
        <v>0</v>
      </c>
      <c r="AW9" s="25">
        <f>(COUNTIF($E9:$I9,$AM$4)+COUNTIF($L9:$P9,$AM$4)+COUNTIF($S9:$W9,$AM$4)+COUNTIF($Z9:$AD9,$AM$4)+COUNTIF($AG9,$AM$4))*8</f>
        <v>0</v>
      </c>
      <c r="AX9" s="25">
        <f>(COUNTIF($C9:$F9,$AM$4)+COUNTIF($I9:$M9,$AM$4)+COUNTIF($P9:$T9,$AM$4)+COUNTIF($W9:$AA9,$AM$4)+COUNTIF($AD9:$AF9,$AM$4))*8</f>
        <v>0</v>
      </c>
      <c r="AY9" s="25">
        <f>(COUNTIF($C9:$D9,$AM$4)+COUNTIF($G9:$K9,$AM$4)+COUNTIF($N9:$R9,$AM$4)+COUNTIF($U9:$Y9,$AM$4)+COUNTIF($AB9:$AF9,$AM$4))*8</f>
        <v>0</v>
      </c>
      <c r="AZ9" s="25">
        <f>(COUNTIF($D9,$AM$4)+COUNTIF($G9:$H9,$AM$4)+COUNTIF($K9:$O9,$AM$4)+COUNTIF($R9:$V9,$AM$4)+COUNTIF($Y9:$AC9,$AM$4)+COUNTIF($AF9,$AM$4))*8+COUNTIF($E9,$AM$4)*7</f>
        <v>0</v>
      </c>
      <c r="BA9" s="25">
        <f>(COUNTIF($C9:$F9,$AM$4)+COUNTIF($I9:$M9,$AM$4)+COUNTIF($P9:$T9,$AM$4)+COUNTIF($W9:$AA9,$AM$4)+COUNTIF($AD9:$AF9,$AM$4))*8+COUNTIF(AG9,$AM$4)*7</f>
        <v>0</v>
      </c>
      <c r="BB9" s="39">
        <v>6</v>
      </c>
      <c r="BC9" s="25">
        <f>(COUNTIF($C9:$E9,$AN$4)+COUNTIF($H9:$L9,$AN$4)+COUNTIF($O9:$S9,$AN$4)+COUNTIF($V9:$Z9,$AN$4)+COUNTIF($AC9:$AG9,$AN$4))*8</f>
        <v>0</v>
      </c>
      <c r="BD9" s="25">
        <f>(COUNTIF($E9:$I9,$AN$4)+COUNTIF($L9:$P9,$AN$4)+COUNTIF($S9:$W9,$AN$4)+COUNTIF($Z9:$AD9,$AN$4)+COUNTIF($AG9,$AN$4))*8</f>
        <v>0</v>
      </c>
      <c r="BE9" s="25">
        <f>(COUNTIF($C9:$F9,$AN$4)+COUNTIF($I9:$M9,$AN$4)+COUNTIF($P9:$T9,$AN$4)+COUNTIF($W9:$AA9,$AN$4)+COUNTIF($AD9:$AF9,$AN$4))*8</f>
        <v>0</v>
      </c>
      <c r="BF9" s="25">
        <f>(COUNTIF($C9:$D9,$AN$4)+COUNTIF($G9:$K9,$AN$4)+COUNTIF($N9:$R9,$AN$4)+COUNTIF($U9:$Y9,$AN$4)+COUNTIF($AB9:$AF9,$AN$4))*8</f>
        <v>0</v>
      </c>
      <c r="BG9" s="25">
        <f>(COUNTIF($D9,$AN$4)+COUNTIF($G9:$H9,$AN$4)+COUNTIF($K9:$O9,$AN$4)+COUNTIF($R9:$V9,$AN$4)+COUNTIF($Y9:$AC9,$AN$4)+COUNTIF($AF9,$AN$4))*8+COUNTIF($E9,$AN$4)*7</f>
        <v>0</v>
      </c>
      <c r="BH9" s="25">
        <f>(COUNTIF($C9:$F9,$AN$4)+COUNTIF($I9:$M9,$AN$4)+COUNTIF($P9:$T9,$AN$4)+COUNTIF($W9:$AA9,$AN$4)+COUNTIF($AD9:$AF9,$AN$4))*8+COUNTIF($AG9,$AN$4)*7</f>
        <v>0</v>
      </c>
      <c r="BI9" s="39">
        <v>6</v>
      </c>
      <c r="BJ9" s="25">
        <f>(COUNTIF($C9:$E9,$AO$4)+COUNTIF($H9:$L9,$AO$4)+COUNTIF($O9:$S9,$AO$4)+COUNTIF($V9:$Z9,$AO$4)+COUNTIF($AC9:$AG9,$AO$4))*8</f>
        <v>0</v>
      </c>
      <c r="BK9" s="25">
        <f>(COUNTIF($E9:$I9,$AO$4)+COUNTIF($L9:$P9,$AO$4)+COUNTIF($S9:$W9,$AO$4)+COUNTIF($Z9:$AD9,$AO$4)+COUNTIF($AG9,$AO$4))*8</f>
        <v>0</v>
      </c>
      <c r="BL9" s="25">
        <f>(COUNTIF($C9:$F9,$AO$4)+COUNTIF($I9:$M9,$AO$4)+COUNTIF($P9:$T9,$AO$4)+COUNTIF($W9:$AA9,$AO$4)+COUNTIF($AD9:$AF9,$AO$4))*8</f>
        <v>0</v>
      </c>
      <c r="BM9" s="25">
        <f>(COUNTIF($C9:$D9,$AO$4)+COUNTIF($G9:$K9,$AO$4)+COUNTIF($N9:$R9,$AO$4)+COUNTIF($U9:$Y9,$AO$4)+COUNTIF($AB9:$AF9,$AO$4))*8</f>
        <v>0</v>
      </c>
      <c r="BN9" s="25">
        <f>(COUNTIF($D9,$AO$4)+COUNTIF($G9:$H9,$AO$4)+COUNTIF($K9:$O9,$AO$4)+COUNTIF($R9:$V9,$AO$4)+COUNTIF($Y9:$AC9,$AO$4)+COUNTIF($AF9,$AO$4))*8+COUNTIF($E9,$AO$4)*7</f>
        <v>0</v>
      </c>
      <c r="BO9" s="25">
        <f>(COUNTIF($C9:$F9,$AO$4)+COUNTIF($I9:$M9,$AO$4)+COUNTIF($P9:$T9,$AO$4)+COUNTIF($W9:$AA9,$AO$4)+COUNTIF($AD9:$AF9,$AO$4))*8+COUNTIF($AG9,$AO$4)*7</f>
        <v>0</v>
      </c>
    </row>
    <row r="10" spans="2:43" ht="12.75">
      <c r="B10" s="92">
        <v>40120</v>
      </c>
      <c r="AM10" s="3"/>
      <c r="AQ10" s="19">
        <v>0.270833333333333</v>
      </c>
    </row>
    <row r="11" spans="2:43" ht="12.75" customHeight="1">
      <c r="B11" s="92">
        <v>40121</v>
      </c>
      <c r="AH11" s="31"/>
      <c r="AI11" s="31"/>
      <c r="AJ11" s="31"/>
      <c r="AK11" s="31"/>
      <c r="AL11" s="31"/>
      <c r="AM11" s="31"/>
      <c r="AN11" s="31"/>
      <c r="AO11" s="31"/>
      <c r="AQ11" s="19">
        <v>0.274305555555556</v>
      </c>
    </row>
    <row r="12" spans="2:43" ht="12.75" customHeight="1">
      <c r="B12" s="93">
        <v>0.2916666666666667</v>
      </c>
      <c r="C12" s="26"/>
      <c r="D12" s="26"/>
      <c r="E12" s="26"/>
      <c r="AH12" s="31"/>
      <c r="AI12" s="31"/>
      <c r="AJ12" s="31"/>
      <c r="AK12" s="31"/>
      <c r="AL12" s="31"/>
      <c r="AM12" s="31"/>
      <c r="AN12" s="31"/>
      <c r="AO12" s="31"/>
      <c r="AQ12" s="19">
        <v>0.277777777777778</v>
      </c>
    </row>
    <row r="13" spans="2:43" ht="12.75" customHeight="1">
      <c r="B13" s="92">
        <v>40178</v>
      </c>
      <c r="C13" s="27"/>
      <c r="L13" s="33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1"/>
      <c r="AI13" s="31"/>
      <c r="AJ13" s="31"/>
      <c r="AK13" s="31"/>
      <c r="AL13" s="31"/>
      <c r="AM13" s="31"/>
      <c r="AN13" s="31"/>
      <c r="AO13" s="31"/>
      <c r="AQ13" s="19">
        <v>0.28125</v>
      </c>
    </row>
    <row r="14" spans="3:43" ht="12.75" customHeight="1">
      <c r="C14" s="26"/>
      <c r="D14" s="26"/>
      <c r="E14" s="2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31"/>
      <c r="AI14" s="31"/>
      <c r="AJ14" s="31"/>
      <c r="AK14" s="31"/>
      <c r="AL14" s="31"/>
      <c r="AM14" s="31"/>
      <c r="AN14" s="31"/>
      <c r="AO14" s="31"/>
      <c r="AQ14" s="19">
        <v>0.284722222222222</v>
      </c>
    </row>
    <row r="15" spans="3:43" ht="12.75" customHeight="1">
      <c r="C15" s="26"/>
      <c r="D15" s="26"/>
      <c r="E15" s="2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91">
        <v>0</v>
      </c>
      <c r="Z15" s="28"/>
      <c r="AA15" s="28"/>
      <c r="AB15" s="28"/>
      <c r="AC15" s="28"/>
      <c r="AD15" s="28"/>
      <c r="AE15" s="28"/>
      <c r="AF15" s="28"/>
      <c r="AG15" s="28"/>
      <c r="AH15" s="31"/>
      <c r="AI15" s="31"/>
      <c r="AJ15" s="31"/>
      <c r="AK15" s="31"/>
      <c r="AL15" s="31"/>
      <c r="AM15" s="31"/>
      <c r="AN15" s="31"/>
      <c r="AO15" s="31"/>
      <c r="AQ15" s="19">
        <v>0.288194444444444</v>
      </c>
    </row>
    <row r="16" spans="3:43" ht="12.75" customHeight="1">
      <c r="C16" s="26"/>
      <c r="D16" s="26"/>
      <c r="E16" s="2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91">
        <v>0</v>
      </c>
      <c r="Z16" s="28"/>
      <c r="AA16" s="28"/>
      <c r="AB16" s="28"/>
      <c r="AC16" s="28"/>
      <c r="AD16" s="28"/>
      <c r="AE16" s="28"/>
      <c r="AF16" s="28"/>
      <c r="AG16" s="28"/>
      <c r="AH16" s="31"/>
      <c r="AI16" s="31"/>
      <c r="AJ16" s="31"/>
      <c r="AK16" s="31"/>
      <c r="AL16" s="31"/>
      <c r="AM16" s="31"/>
      <c r="AN16" s="31"/>
      <c r="AO16" s="31"/>
      <c r="AQ16" s="19">
        <v>0.291666666666667</v>
      </c>
    </row>
    <row r="17" spans="12:43" ht="12.75" customHeight="1"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91"/>
      <c r="Z17" s="28"/>
      <c r="AA17" s="28"/>
      <c r="AB17" s="28"/>
      <c r="AC17" s="28"/>
      <c r="AD17" s="28"/>
      <c r="AE17" s="28"/>
      <c r="AF17" s="28"/>
      <c r="AG17" s="28"/>
      <c r="AH17" s="31"/>
      <c r="AI17" s="31"/>
      <c r="AJ17" s="31"/>
      <c r="AK17" s="31"/>
      <c r="AL17" s="31"/>
      <c r="AM17" s="31"/>
      <c r="AN17" s="31"/>
      <c r="AO17" s="31"/>
      <c r="AQ17" s="19">
        <v>0.295138888888889</v>
      </c>
    </row>
    <row r="18" spans="4:43" ht="12.75" customHeight="1">
      <c r="D18" s="29"/>
      <c r="F18" s="30"/>
      <c r="H18" s="3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1"/>
      <c r="AI18" s="31"/>
      <c r="AJ18" s="31"/>
      <c r="AK18" s="31"/>
      <c r="AL18" s="31"/>
      <c r="AM18" s="31"/>
      <c r="AN18" s="31"/>
      <c r="AO18" s="31"/>
      <c r="AQ18" s="19">
        <v>0.298611111111111</v>
      </c>
    </row>
    <row r="19" spans="4:43" ht="12.75" customHeight="1">
      <c r="D19" s="29"/>
      <c r="F19" s="30"/>
      <c r="H19" s="3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1"/>
      <c r="AI19" s="31"/>
      <c r="AJ19" s="31"/>
      <c r="AK19" s="31"/>
      <c r="AL19" s="31"/>
      <c r="AM19" s="31"/>
      <c r="AN19" s="31"/>
      <c r="AO19" s="31"/>
      <c r="AQ19" s="19">
        <v>0.302083333333333</v>
      </c>
    </row>
    <row r="20" spans="12:43" ht="12.75" customHeight="1"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1"/>
      <c r="AI20" s="31"/>
      <c r="AJ20" s="31"/>
      <c r="AK20" s="31"/>
      <c r="AL20" s="31"/>
      <c r="AM20" s="31"/>
      <c r="AN20" s="31"/>
      <c r="AO20" s="31"/>
      <c r="AQ20" s="19">
        <v>0.305555555555555</v>
      </c>
    </row>
    <row r="21" spans="12:43" ht="12.75"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Q21" s="19">
        <v>0.309027777777778</v>
      </c>
    </row>
    <row r="22" spans="12:43" ht="12.75"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Q22" s="19">
        <v>0.3125</v>
      </c>
    </row>
    <row r="23" spans="12:43" ht="12.75"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Q23" s="19">
        <v>0.315972222222222</v>
      </c>
    </row>
    <row r="24" spans="12:43" ht="12.75"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Q24" s="19">
        <v>0.319444444444444</v>
      </c>
    </row>
    <row r="25" spans="12:43" ht="12.75"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Q25" s="19">
        <v>0.322916666666666</v>
      </c>
    </row>
    <row r="26" spans="12:43" ht="12.75"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Q26" s="19">
        <v>0.326388888888889</v>
      </c>
    </row>
    <row r="27" spans="12:43" ht="12.75"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Q27" s="19">
        <v>0.329861111111111</v>
      </c>
    </row>
    <row r="28" ht="12.75">
      <c r="AQ28" s="19">
        <v>0.333333333333333</v>
      </c>
    </row>
    <row r="29" ht="12.75">
      <c r="AQ29" s="19">
        <v>0.336805555555555</v>
      </c>
    </row>
    <row r="30" ht="12.75">
      <c r="AQ30" s="19">
        <v>0.340277777777778</v>
      </c>
    </row>
    <row r="31" ht="12.75">
      <c r="AQ31" s="19">
        <v>0.34375</v>
      </c>
    </row>
    <row r="32" ht="12.75">
      <c r="AQ32" s="19">
        <v>0.347222222222222</v>
      </c>
    </row>
    <row r="33" ht="12.75">
      <c r="AQ33" s="19">
        <v>0.350694444444444</v>
      </c>
    </row>
    <row r="34" ht="12.75">
      <c r="AQ34" s="19">
        <v>0.354166666666666</v>
      </c>
    </row>
    <row r="35" ht="12.75">
      <c r="AQ35" s="19">
        <v>0.357638888888889</v>
      </c>
    </row>
    <row r="36" ht="12.75">
      <c r="AQ36" s="19">
        <v>0.361111111111111</v>
      </c>
    </row>
    <row r="37" ht="12.75">
      <c r="AQ37" s="19">
        <v>0.364583333333333</v>
      </c>
    </row>
    <row r="38" ht="12.75">
      <c r="AQ38" s="19">
        <v>0.368055555555555</v>
      </c>
    </row>
    <row r="39" ht="12.75">
      <c r="AQ39" s="19">
        <v>0.371527777777777</v>
      </c>
    </row>
    <row r="40" ht="12.75">
      <c r="AQ40" s="19">
        <v>0.375</v>
      </c>
    </row>
    <row r="41" ht="12.75">
      <c r="AQ41" s="19">
        <v>0.378472222222222</v>
      </c>
    </row>
    <row r="42" ht="12.75">
      <c r="AQ42" s="19">
        <v>0.381944444444444</v>
      </c>
    </row>
    <row r="43" ht="12.75">
      <c r="AQ43" s="19">
        <v>0.385416666666666</v>
      </c>
    </row>
    <row r="44" ht="12.75">
      <c r="AQ44" s="19">
        <v>0.388888888888888</v>
      </c>
    </row>
    <row r="45" ht="12.75">
      <c r="AQ45" s="19">
        <v>0.392361111111111</v>
      </c>
    </row>
    <row r="46" ht="12.75">
      <c r="AQ46" s="19">
        <v>0.395833333333333</v>
      </c>
    </row>
    <row r="47" ht="12.75">
      <c r="AQ47" s="19">
        <v>0.399305555555555</v>
      </c>
    </row>
    <row r="48" ht="12.75">
      <c r="AQ48" s="19">
        <v>0.402777777777777</v>
      </c>
    </row>
    <row r="49" ht="12.75">
      <c r="AQ49" s="19">
        <v>0.406249999999999</v>
      </c>
    </row>
    <row r="50" ht="12.75">
      <c r="AQ50" s="19">
        <v>0.409722222222222</v>
      </c>
    </row>
    <row r="51" ht="12.75">
      <c r="AQ51" s="19">
        <v>0.413194444444444</v>
      </c>
    </row>
    <row r="52" ht="12.75">
      <c r="AQ52" s="19"/>
    </row>
  </sheetData>
  <sheetProtection/>
  <mergeCells count="6">
    <mergeCell ref="BB3:BH3"/>
    <mergeCell ref="BI3:BO3"/>
    <mergeCell ref="A1:AG1"/>
    <mergeCell ref="AH3:AH4"/>
    <mergeCell ref="AJ4:AK4"/>
    <mergeCell ref="AU3:BA3"/>
  </mergeCells>
  <conditionalFormatting sqref="C4:AG4">
    <cfRule type="cellIs" priority="16" dxfId="5" operator="equal" stopIfTrue="1">
      <formula>"Вс"</formula>
    </cfRule>
    <cfRule type="cellIs" priority="17" dxfId="5" operator="equal" stopIfTrue="1">
      <formula>"Сб"</formula>
    </cfRule>
  </conditionalFormatting>
  <conditionalFormatting sqref="C5:AG9">
    <cfRule type="cellIs" priority="1" dxfId="6" operator="equal" stopIfTrue="1">
      <formula>"Б"</formula>
    </cfRule>
    <cfRule type="cellIs" priority="13" dxfId="7" operator="lessThan" stopIfTrue="1">
      <formula>$AK$1</formula>
    </cfRule>
    <cfRule type="cellIs" priority="15" dxfId="8" operator="equal" stopIfTrue="1">
      <formula>"О"</formula>
    </cfRule>
  </conditionalFormatting>
  <dataValidations count="2">
    <dataValidation type="list" allowBlank="1" showInputMessage="1" showErrorMessage="1" sqref="C3">
      <formula1>$AR$1:$AR$6</formula1>
    </dataValidation>
    <dataValidation errorStyle="information" type="list" allowBlank="1" showInputMessage="1" showErrorMessage="1" sqref="C5:AG9">
      <formula1>$AQ$1:$AQ$51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ignoredErrors>
    <ignoredError sqref="E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PageLayoutView="0" workbookViewId="0" topLeftCell="A73">
      <selection activeCell="O81" sqref="O81:O86"/>
    </sheetView>
  </sheetViews>
  <sheetFormatPr defaultColWidth="9.00390625" defaultRowHeight="12.75"/>
  <cols>
    <col min="1" max="1" width="12.625" style="40" customWidth="1"/>
    <col min="2" max="14" width="6.75390625" style="40" customWidth="1"/>
    <col min="15" max="16384" width="9.125" style="40" customWidth="1"/>
  </cols>
  <sheetData>
    <row r="1" spans="1:11" ht="23.2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ht="12.75" customHeight="1">
      <c r="A3" s="128" t="s">
        <v>21</v>
      </c>
      <c r="B3" s="129"/>
      <c r="C3" s="129"/>
      <c r="D3" s="129"/>
      <c r="E3" s="129"/>
      <c r="F3" s="130"/>
      <c r="H3" s="128" t="s">
        <v>22</v>
      </c>
      <c r="I3" s="129"/>
      <c r="J3" s="129"/>
      <c r="K3" s="129"/>
      <c r="L3" s="129"/>
      <c r="M3" s="130"/>
    </row>
    <row r="4" spans="1:13" ht="12.75">
      <c r="A4" s="63" t="s">
        <v>14</v>
      </c>
      <c r="B4" s="59"/>
      <c r="C4" s="61">
        <v>5</v>
      </c>
      <c r="D4" s="59">
        <v>12</v>
      </c>
      <c r="E4" s="59">
        <v>19</v>
      </c>
      <c r="F4" s="64">
        <v>26</v>
      </c>
      <c r="H4" s="63" t="s">
        <v>14</v>
      </c>
      <c r="I4" s="59"/>
      <c r="J4" s="59">
        <v>2</v>
      </c>
      <c r="K4" s="59">
        <v>9</v>
      </c>
      <c r="L4" s="59">
        <v>16</v>
      </c>
      <c r="M4" s="75">
        <v>23</v>
      </c>
    </row>
    <row r="5" spans="1:13" ht="12.75">
      <c r="A5" s="65" t="s">
        <v>15</v>
      </c>
      <c r="B5" s="60"/>
      <c r="C5" s="62">
        <v>6</v>
      </c>
      <c r="D5" s="60">
        <v>13</v>
      </c>
      <c r="E5" s="60">
        <v>20</v>
      </c>
      <c r="F5" s="66">
        <v>27</v>
      </c>
      <c r="H5" s="65" t="s">
        <v>15</v>
      </c>
      <c r="I5" s="60"/>
      <c r="J5" s="60">
        <v>3</v>
      </c>
      <c r="K5" s="60">
        <v>10</v>
      </c>
      <c r="L5" s="60">
        <v>17</v>
      </c>
      <c r="M5" s="66">
        <v>24</v>
      </c>
    </row>
    <row r="6" spans="1:13" ht="12.75">
      <c r="A6" s="63" t="s">
        <v>16</v>
      </c>
      <c r="B6" s="59"/>
      <c r="C6" s="61">
        <v>7</v>
      </c>
      <c r="D6" s="59">
        <v>14</v>
      </c>
      <c r="E6" s="59">
        <v>21</v>
      </c>
      <c r="F6" s="64">
        <v>28</v>
      </c>
      <c r="H6" s="63" t="s">
        <v>16</v>
      </c>
      <c r="I6" s="59"/>
      <c r="J6" s="59">
        <v>4</v>
      </c>
      <c r="K6" s="59">
        <v>11</v>
      </c>
      <c r="L6" s="59">
        <v>18</v>
      </c>
      <c r="M6" s="64">
        <v>25</v>
      </c>
    </row>
    <row r="7" spans="1:13" ht="12.75">
      <c r="A7" s="65" t="s">
        <v>17</v>
      </c>
      <c r="B7" s="62">
        <v>1</v>
      </c>
      <c r="C7" s="62">
        <v>8</v>
      </c>
      <c r="D7" s="60">
        <v>15</v>
      </c>
      <c r="E7" s="60">
        <v>22</v>
      </c>
      <c r="F7" s="66">
        <v>29</v>
      </c>
      <c r="H7" s="65" t="s">
        <v>17</v>
      </c>
      <c r="I7" s="60"/>
      <c r="J7" s="60">
        <v>5</v>
      </c>
      <c r="K7" s="60">
        <v>12</v>
      </c>
      <c r="L7" s="60">
        <v>19</v>
      </c>
      <c r="M7" s="66">
        <v>26</v>
      </c>
    </row>
    <row r="8" spans="1:13" ht="12.75">
      <c r="A8" s="63" t="s">
        <v>18</v>
      </c>
      <c r="B8" s="61">
        <v>2</v>
      </c>
      <c r="C8" s="61">
        <v>9</v>
      </c>
      <c r="D8" s="59">
        <v>16</v>
      </c>
      <c r="E8" s="59">
        <v>23</v>
      </c>
      <c r="F8" s="64">
        <v>30</v>
      </c>
      <c r="H8" s="63" t="s">
        <v>18</v>
      </c>
      <c r="I8" s="59"/>
      <c r="J8" s="59">
        <v>6</v>
      </c>
      <c r="K8" s="59">
        <v>13</v>
      </c>
      <c r="L8" s="59">
        <v>20</v>
      </c>
      <c r="M8" s="64">
        <v>27</v>
      </c>
    </row>
    <row r="9" spans="1:13" ht="12.75">
      <c r="A9" s="67" t="s">
        <v>0</v>
      </c>
      <c r="B9" s="62">
        <v>3</v>
      </c>
      <c r="C9" s="62">
        <v>10</v>
      </c>
      <c r="D9" s="62">
        <v>17</v>
      </c>
      <c r="E9" s="62">
        <v>24</v>
      </c>
      <c r="F9" s="66">
        <v>31</v>
      </c>
      <c r="H9" s="67" t="s">
        <v>0</v>
      </c>
      <c r="I9" s="60"/>
      <c r="J9" s="62">
        <v>7</v>
      </c>
      <c r="K9" s="62">
        <v>14</v>
      </c>
      <c r="L9" s="62">
        <v>21</v>
      </c>
      <c r="M9" s="66">
        <v>28</v>
      </c>
    </row>
    <row r="10" spans="1:13" ht="13.5" thickBot="1">
      <c r="A10" s="76" t="s">
        <v>1</v>
      </c>
      <c r="B10" s="73">
        <v>4</v>
      </c>
      <c r="C10" s="74">
        <v>11</v>
      </c>
      <c r="D10" s="73">
        <v>18</v>
      </c>
      <c r="E10" s="73">
        <v>25</v>
      </c>
      <c r="F10" s="77"/>
      <c r="H10" s="68" t="s">
        <v>1</v>
      </c>
      <c r="I10" s="69">
        <v>1</v>
      </c>
      <c r="J10" s="69">
        <v>8</v>
      </c>
      <c r="K10" s="69">
        <v>15</v>
      </c>
      <c r="L10" s="69">
        <v>22</v>
      </c>
      <c r="M10" s="70"/>
    </row>
    <row r="11" spans="1:13" ht="12.75" customHeight="1">
      <c r="A11" s="128" t="s">
        <v>23</v>
      </c>
      <c r="B11" s="129"/>
      <c r="C11" s="129"/>
      <c r="D11" s="129"/>
      <c r="E11" s="129"/>
      <c r="F11" s="129"/>
      <c r="G11" s="130"/>
      <c r="H11" s="128" t="s">
        <v>24</v>
      </c>
      <c r="I11" s="129"/>
      <c r="J11" s="129"/>
      <c r="K11" s="129"/>
      <c r="L11" s="129"/>
      <c r="M11" s="130"/>
    </row>
    <row r="12" spans="1:13" ht="12.75">
      <c r="A12" s="63" t="s">
        <v>14</v>
      </c>
      <c r="B12" s="59"/>
      <c r="C12" s="59">
        <v>2</v>
      </c>
      <c r="D12" s="61">
        <v>9</v>
      </c>
      <c r="E12" s="59">
        <v>16</v>
      </c>
      <c r="F12" s="59">
        <v>23</v>
      </c>
      <c r="G12" s="64">
        <v>30</v>
      </c>
      <c r="H12" s="63" t="s">
        <v>14</v>
      </c>
      <c r="I12" s="59"/>
      <c r="J12" s="59">
        <v>6</v>
      </c>
      <c r="K12" s="59">
        <v>13</v>
      </c>
      <c r="L12" s="59">
        <v>20</v>
      </c>
      <c r="M12" s="64">
        <v>27</v>
      </c>
    </row>
    <row r="13" spans="1:13" ht="12.75">
      <c r="A13" s="65" t="s">
        <v>15</v>
      </c>
      <c r="B13" s="60"/>
      <c r="C13" s="60">
        <v>3</v>
      </c>
      <c r="D13" s="60">
        <v>10</v>
      </c>
      <c r="E13" s="60">
        <v>17</v>
      </c>
      <c r="F13" s="60">
        <v>24</v>
      </c>
      <c r="G13" s="66">
        <v>31</v>
      </c>
      <c r="H13" s="65" t="s">
        <v>15</v>
      </c>
      <c r="I13" s="60"/>
      <c r="J13" s="60">
        <v>7</v>
      </c>
      <c r="K13" s="60">
        <v>14</v>
      </c>
      <c r="L13" s="60">
        <v>21</v>
      </c>
      <c r="M13" s="66">
        <v>28</v>
      </c>
    </row>
    <row r="14" spans="1:13" ht="12.75">
      <c r="A14" s="63" t="s">
        <v>16</v>
      </c>
      <c r="B14" s="59"/>
      <c r="C14" s="59">
        <v>4</v>
      </c>
      <c r="D14" s="59">
        <v>11</v>
      </c>
      <c r="E14" s="59">
        <v>18</v>
      </c>
      <c r="F14" s="59">
        <v>25</v>
      </c>
      <c r="G14" s="64"/>
      <c r="H14" s="63" t="s">
        <v>16</v>
      </c>
      <c r="I14" s="59">
        <v>1</v>
      </c>
      <c r="J14" s="59">
        <v>8</v>
      </c>
      <c r="K14" s="59">
        <v>15</v>
      </c>
      <c r="L14" s="59">
        <v>22</v>
      </c>
      <c r="M14" s="64">
        <v>29</v>
      </c>
    </row>
    <row r="15" spans="1:13" ht="12.75">
      <c r="A15" s="65" t="s">
        <v>17</v>
      </c>
      <c r="B15" s="60"/>
      <c r="C15" s="60">
        <v>5</v>
      </c>
      <c r="D15" s="60">
        <v>12</v>
      </c>
      <c r="E15" s="60">
        <v>19</v>
      </c>
      <c r="F15" s="60">
        <v>26</v>
      </c>
      <c r="G15" s="66"/>
      <c r="H15" s="65" t="s">
        <v>17</v>
      </c>
      <c r="I15" s="60">
        <v>2</v>
      </c>
      <c r="J15" s="60">
        <v>9</v>
      </c>
      <c r="K15" s="60">
        <v>16</v>
      </c>
      <c r="L15" s="60">
        <v>23</v>
      </c>
      <c r="M15" s="78" t="s">
        <v>25</v>
      </c>
    </row>
    <row r="16" spans="1:13" ht="12.75">
      <c r="A16" s="63" t="s">
        <v>18</v>
      </c>
      <c r="B16" s="59"/>
      <c r="C16" s="59">
        <v>6</v>
      </c>
      <c r="D16" s="59">
        <v>13</v>
      </c>
      <c r="E16" s="59">
        <v>20</v>
      </c>
      <c r="F16" s="59">
        <v>27</v>
      </c>
      <c r="G16" s="64"/>
      <c r="H16" s="63" t="s">
        <v>18</v>
      </c>
      <c r="I16" s="59">
        <v>3</v>
      </c>
      <c r="J16" s="59">
        <v>10</v>
      </c>
      <c r="K16" s="59">
        <v>17</v>
      </c>
      <c r="L16" s="59">
        <v>24</v>
      </c>
      <c r="M16" s="64"/>
    </row>
    <row r="17" spans="1:13" ht="12.75">
      <c r="A17" s="67" t="s">
        <v>0</v>
      </c>
      <c r="B17" s="60"/>
      <c r="C17" s="62">
        <v>7</v>
      </c>
      <c r="D17" s="62">
        <v>14</v>
      </c>
      <c r="E17" s="62">
        <v>21</v>
      </c>
      <c r="F17" s="62">
        <v>28</v>
      </c>
      <c r="G17" s="66"/>
      <c r="H17" s="67" t="s">
        <v>0</v>
      </c>
      <c r="I17" s="62">
        <v>4</v>
      </c>
      <c r="J17" s="62">
        <v>11</v>
      </c>
      <c r="K17" s="62">
        <v>18</v>
      </c>
      <c r="L17" s="62">
        <v>25</v>
      </c>
      <c r="M17" s="66"/>
    </row>
    <row r="18" spans="1:13" ht="13.5" thickBot="1">
      <c r="A18" s="68" t="s">
        <v>1</v>
      </c>
      <c r="B18" s="69">
        <v>1</v>
      </c>
      <c r="C18" s="69">
        <v>8</v>
      </c>
      <c r="D18" s="69">
        <v>15</v>
      </c>
      <c r="E18" s="69">
        <v>22</v>
      </c>
      <c r="F18" s="69">
        <v>29</v>
      </c>
      <c r="G18" s="70"/>
      <c r="H18" s="68" t="s">
        <v>1</v>
      </c>
      <c r="I18" s="69">
        <v>5</v>
      </c>
      <c r="J18" s="69">
        <v>12</v>
      </c>
      <c r="K18" s="69">
        <v>19</v>
      </c>
      <c r="L18" s="69">
        <v>26</v>
      </c>
      <c r="M18" s="70"/>
    </row>
    <row r="19" spans="1:13" ht="12.75" customHeight="1">
      <c r="A19" s="128" t="s">
        <v>26</v>
      </c>
      <c r="B19" s="129"/>
      <c r="C19" s="129"/>
      <c r="D19" s="129"/>
      <c r="E19" s="129"/>
      <c r="F19" s="130"/>
      <c r="H19" s="128" t="s">
        <v>28</v>
      </c>
      <c r="I19" s="129"/>
      <c r="J19" s="129"/>
      <c r="K19" s="129"/>
      <c r="L19" s="129"/>
      <c r="M19" s="130"/>
    </row>
    <row r="20" spans="1:13" ht="12.75">
      <c r="A20" s="63" t="s">
        <v>14</v>
      </c>
      <c r="B20" s="59"/>
      <c r="C20" s="59">
        <v>4</v>
      </c>
      <c r="D20" s="61">
        <v>11</v>
      </c>
      <c r="E20" s="59">
        <v>18</v>
      </c>
      <c r="F20" s="64">
        <v>25</v>
      </c>
      <c r="H20" s="63" t="s">
        <v>14</v>
      </c>
      <c r="I20" s="59">
        <v>1</v>
      </c>
      <c r="J20" s="59">
        <v>8</v>
      </c>
      <c r="K20" s="59">
        <v>15</v>
      </c>
      <c r="L20" s="59">
        <v>22</v>
      </c>
      <c r="M20" s="64">
        <v>29</v>
      </c>
    </row>
    <row r="21" spans="1:13" ht="12.75">
      <c r="A21" s="65" t="s">
        <v>15</v>
      </c>
      <c r="B21" s="60"/>
      <c r="C21" s="60">
        <v>5</v>
      </c>
      <c r="D21" s="60">
        <v>12</v>
      </c>
      <c r="E21" s="60">
        <v>19</v>
      </c>
      <c r="F21" s="66">
        <v>26</v>
      </c>
      <c r="H21" s="65" t="s">
        <v>15</v>
      </c>
      <c r="I21" s="60">
        <v>2</v>
      </c>
      <c r="J21" s="60">
        <v>9</v>
      </c>
      <c r="K21" s="60">
        <v>16</v>
      </c>
      <c r="L21" s="60">
        <v>23</v>
      </c>
      <c r="M21" s="66">
        <v>30</v>
      </c>
    </row>
    <row r="22" spans="1:13" ht="12.75">
      <c r="A22" s="63" t="s">
        <v>16</v>
      </c>
      <c r="B22" s="59"/>
      <c r="C22" s="59">
        <v>6</v>
      </c>
      <c r="D22" s="59">
        <v>13</v>
      </c>
      <c r="E22" s="59">
        <v>20</v>
      </c>
      <c r="F22" s="64">
        <v>27</v>
      </c>
      <c r="H22" s="63" t="s">
        <v>16</v>
      </c>
      <c r="I22" s="59">
        <v>3</v>
      </c>
      <c r="J22" s="59">
        <v>10</v>
      </c>
      <c r="K22" s="59">
        <v>17</v>
      </c>
      <c r="L22" s="59">
        <v>24</v>
      </c>
      <c r="M22" s="64"/>
    </row>
    <row r="23" spans="1:13" ht="12.75">
      <c r="A23" s="65" t="s">
        <v>17</v>
      </c>
      <c r="B23" s="60"/>
      <c r="C23" s="60">
        <v>7</v>
      </c>
      <c r="D23" s="60">
        <v>14</v>
      </c>
      <c r="E23" s="60">
        <v>21</v>
      </c>
      <c r="F23" s="66">
        <v>28</v>
      </c>
      <c r="H23" s="65" t="s">
        <v>17</v>
      </c>
      <c r="I23" s="60">
        <v>4</v>
      </c>
      <c r="J23" s="72" t="s">
        <v>29</v>
      </c>
      <c r="K23" s="60">
        <v>18</v>
      </c>
      <c r="L23" s="60">
        <v>25</v>
      </c>
      <c r="M23" s="66"/>
    </row>
    <row r="24" spans="1:13" ht="12.75">
      <c r="A24" s="63" t="s">
        <v>18</v>
      </c>
      <c r="B24" s="61">
        <v>1</v>
      </c>
      <c r="C24" s="72" t="s">
        <v>27</v>
      </c>
      <c r="D24" s="59">
        <v>15</v>
      </c>
      <c r="E24" s="59">
        <v>22</v>
      </c>
      <c r="F24" s="64">
        <v>29</v>
      </c>
      <c r="H24" s="63" t="s">
        <v>18</v>
      </c>
      <c r="I24" s="59">
        <v>5</v>
      </c>
      <c r="J24" s="61">
        <v>12</v>
      </c>
      <c r="K24" s="59">
        <v>19</v>
      </c>
      <c r="L24" s="59">
        <v>26</v>
      </c>
      <c r="M24" s="64"/>
    </row>
    <row r="25" spans="1:13" ht="12.75">
      <c r="A25" s="67" t="s">
        <v>0</v>
      </c>
      <c r="B25" s="62">
        <v>2</v>
      </c>
      <c r="C25" s="62">
        <v>9</v>
      </c>
      <c r="D25" s="62">
        <v>16</v>
      </c>
      <c r="E25" s="62">
        <v>23</v>
      </c>
      <c r="F25" s="79">
        <v>30</v>
      </c>
      <c r="H25" s="67" t="s">
        <v>0</v>
      </c>
      <c r="I25" s="62">
        <v>6</v>
      </c>
      <c r="J25" s="62">
        <v>13</v>
      </c>
      <c r="K25" s="62">
        <v>20</v>
      </c>
      <c r="L25" s="62">
        <v>27</v>
      </c>
      <c r="M25" s="66"/>
    </row>
    <row r="26" spans="1:13" ht="13.5" thickBot="1">
      <c r="A26" s="68" t="s">
        <v>1</v>
      </c>
      <c r="B26" s="69">
        <v>3</v>
      </c>
      <c r="C26" s="69">
        <v>10</v>
      </c>
      <c r="D26" s="69">
        <v>17</v>
      </c>
      <c r="E26" s="69">
        <v>24</v>
      </c>
      <c r="F26" s="80">
        <v>31</v>
      </c>
      <c r="H26" s="76" t="s">
        <v>1</v>
      </c>
      <c r="I26" s="73">
        <v>7</v>
      </c>
      <c r="J26" s="73">
        <v>14</v>
      </c>
      <c r="K26" s="73">
        <v>21</v>
      </c>
      <c r="L26" s="73">
        <v>28</v>
      </c>
      <c r="M26" s="77"/>
    </row>
    <row r="27" spans="1:14" ht="12.75" customHeight="1">
      <c r="A27" s="128" t="s">
        <v>30</v>
      </c>
      <c r="B27" s="129"/>
      <c r="C27" s="129"/>
      <c r="D27" s="129"/>
      <c r="E27" s="129"/>
      <c r="F27" s="130"/>
      <c r="H27" s="128" t="s">
        <v>31</v>
      </c>
      <c r="I27" s="129"/>
      <c r="J27" s="129"/>
      <c r="K27" s="129"/>
      <c r="L27" s="129"/>
      <c r="M27" s="129"/>
      <c r="N27" s="130"/>
    </row>
    <row r="28" spans="1:14" ht="12.75">
      <c r="A28" s="63" t="s">
        <v>14</v>
      </c>
      <c r="B28" s="59"/>
      <c r="C28" s="59">
        <v>6</v>
      </c>
      <c r="D28" s="59">
        <v>13</v>
      </c>
      <c r="E28" s="59">
        <v>20</v>
      </c>
      <c r="F28" s="64">
        <v>27</v>
      </c>
      <c r="H28" s="63" t="s">
        <v>14</v>
      </c>
      <c r="I28" s="59"/>
      <c r="J28" s="59">
        <v>3</v>
      </c>
      <c r="K28" s="59">
        <v>10</v>
      </c>
      <c r="L28" s="59">
        <v>17</v>
      </c>
      <c r="M28" s="59">
        <v>24</v>
      </c>
      <c r="N28" s="64">
        <v>31</v>
      </c>
    </row>
    <row r="29" spans="1:14" ht="12.75">
      <c r="A29" s="65" t="s">
        <v>15</v>
      </c>
      <c r="B29" s="60"/>
      <c r="C29" s="60">
        <v>7</v>
      </c>
      <c r="D29" s="60">
        <v>14</v>
      </c>
      <c r="E29" s="60">
        <v>21</v>
      </c>
      <c r="F29" s="66">
        <v>28</v>
      </c>
      <c r="H29" s="65" t="s">
        <v>15</v>
      </c>
      <c r="I29" s="60"/>
      <c r="J29" s="60">
        <v>4</v>
      </c>
      <c r="K29" s="60">
        <v>11</v>
      </c>
      <c r="L29" s="60">
        <v>18</v>
      </c>
      <c r="M29" s="60">
        <v>25</v>
      </c>
      <c r="N29" s="66"/>
    </row>
    <row r="30" spans="1:14" ht="12.75">
      <c r="A30" s="63" t="s">
        <v>16</v>
      </c>
      <c r="B30" s="59">
        <v>1</v>
      </c>
      <c r="C30" s="59">
        <v>8</v>
      </c>
      <c r="D30" s="59">
        <v>15</v>
      </c>
      <c r="E30" s="59">
        <v>22</v>
      </c>
      <c r="F30" s="64">
        <v>29</v>
      </c>
      <c r="H30" s="63" t="s">
        <v>16</v>
      </c>
      <c r="I30" s="59"/>
      <c r="J30" s="59">
        <v>5</v>
      </c>
      <c r="K30" s="59">
        <v>12</v>
      </c>
      <c r="L30" s="59">
        <v>19</v>
      </c>
      <c r="M30" s="59">
        <v>26</v>
      </c>
      <c r="N30" s="64"/>
    </row>
    <row r="31" spans="1:14" ht="12.75">
      <c r="A31" s="65" t="s">
        <v>17</v>
      </c>
      <c r="B31" s="60">
        <v>2</v>
      </c>
      <c r="C31" s="60">
        <v>9</v>
      </c>
      <c r="D31" s="60">
        <v>16</v>
      </c>
      <c r="E31" s="60">
        <v>23</v>
      </c>
      <c r="F31" s="66">
        <v>30</v>
      </c>
      <c r="H31" s="65" t="s">
        <v>17</v>
      </c>
      <c r="I31" s="60"/>
      <c r="J31" s="60">
        <v>6</v>
      </c>
      <c r="K31" s="60">
        <v>13</v>
      </c>
      <c r="L31" s="60">
        <v>20</v>
      </c>
      <c r="M31" s="60">
        <v>27</v>
      </c>
      <c r="N31" s="66"/>
    </row>
    <row r="32" spans="1:14" ht="12.75">
      <c r="A32" s="63" t="s">
        <v>18</v>
      </c>
      <c r="B32" s="59">
        <v>3</v>
      </c>
      <c r="C32" s="59">
        <v>10</v>
      </c>
      <c r="D32" s="59">
        <v>17</v>
      </c>
      <c r="E32" s="59">
        <v>24</v>
      </c>
      <c r="F32" s="64">
        <v>31</v>
      </c>
      <c r="H32" s="63" t="s">
        <v>18</v>
      </c>
      <c r="I32" s="59"/>
      <c r="J32" s="59">
        <v>7</v>
      </c>
      <c r="K32" s="59">
        <v>14</v>
      </c>
      <c r="L32" s="59">
        <v>21</v>
      </c>
      <c r="M32" s="59">
        <v>28</v>
      </c>
      <c r="N32" s="64"/>
    </row>
    <row r="33" spans="1:14" ht="12.75">
      <c r="A33" s="67" t="s">
        <v>0</v>
      </c>
      <c r="B33" s="62">
        <v>4</v>
      </c>
      <c r="C33" s="62">
        <v>11</v>
      </c>
      <c r="D33" s="62">
        <v>18</v>
      </c>
      <c r="E33" s="62">
        <v>25</v>
      </c>
      <c r="F33" s="66"/>
      <c r="H33" s="67" t="s">
        <v>0</v>
      </c>
      <c r="I33" s="62">
        <v>1</v>
      </c>
      <c r="J33" s="62">
        <v>8</v>
      </c>
      <c r="K33" s="62">
        <v>15</v>
      </c>
      <c r="L33" s="62">
        <v>22</v>
      </c>
      <c r="M33" s="62">
        <v>29</v>
      </c>
      <c r="N33" s="66"/>
    </row>
    <row r="34" spans="1:14" ht="13.5" thickBot="1">
      <c r="A34" s="68" t="s">
        <v>1</v>
      </c>
      <c r="B34" s="69">
        <v>5</v>
      </c>
      <c r="C34" s="69">
        <v>12</v>
      </c>
      <c r="D34" s="69">
        <v>19</v>
      </c>
      <c r="E34" s="69">
        <v>26</v>
      </c>
      <c r="F34" s="70"/>
      <c r="H34" s="68" t="s">
        <v>1</v>
      </c>
      <c r="I34" s="69">
        <v>2</v>
      </c>
      <c r="J34" s="69">
        <v>9</v>
      </c>
      <c r="K34" s="69">
        <v>16</v>
      </c>
      <c r="L34" s="69">
        <v>23</v>
      </c>
      <c r="M34" s="69">
        <v>30</v>
      </c>
      <c r="N34" s="70"/>
    </row>
    <row r="35" spans="1:13" ht="12.75" customHeight="1">
      <c r="A35" s="128" t="s">
        <v>32</v>
      </c>
      <c r="B35" s="129"/>
      <c r="C35" s="129"/>
      <c r="D35" s="129"/>
      <c r="E35" s="129"/>
      <c r="F35" s="130"/>
      <c r="H35" s="128" t="s">
        <v>33</v>
      </c>
      <c r="I35" s="129"/>
      <c r="J35" s="129"/>
      <c r="K35" s="129"/>
      <c r="L35" s="129"/>
      <c r="M35" s="130"/>
    </row>
    <row r="36" spans="1:13" ht="12.75">
      <c r="A36" s="63" t="s">
        <v>14</v>
      </c>
      <c r="B36" s="59"/>
      <c r="C36" s="59">
        <v>7</v>
      </c>
      <c r="D36" s="59">
        <v>14</v>
      </c>
      <c r="E36" s="59">
        <v>21</v>
      </c>
      <c r="F36" s="64">
        <v>28</v>
      </c>
      <c r="H36" s="63" t="s">
        <v>14</v>
      </c>
      <c r="I36" s="59"/>
      <c r="J36" s="59">
        <v>5</v>
      </c>
      <c r="K36" s="59">
        <v>12</v>
      </c>
      <c r="L36" s="59">
        <v>19</v>
      </c>
      <c r="M36" s="64">
        <v>26</v>
      </c>
    </row>
    <row r="37" spans="1:13" ht="12.75">
      <c r="A37" s="65" t="s">
        <v>15</v>
      </c>
      <c r="B37" s="60">
        <v>1</v>
      </c>
      <c r="C37" s="60">
        <v>8</v>
      </c>
      <c r="D37" s="60">
        <v>15</v>
      </c>
      <c r="E37" s="60">
        <v>22</v>
      </c>
      <c r="F37" s="66">
        <v>29</v>
      </c>
      <c r="H37" s="65" t="s">
        <v>15</v>
      </c>
      <c r="I37" s="60"/>
      <c r="J37" s="60">
        <v>6</v>
      </c>
      <c r="K37" s="60">
        <v>13</v>
      </c>
      <c r="L37" s="60">
        <v>20</v>
      </c>
      <c r="M37" s="66">
        <v>27</v>
      </c>
    </row>
    <row r="38" spans="1:13" ht="12.75">
      <c r="A38" s="63" t="s">
        <v>16</v>
      </c>
      <c r="B38" s="59">
        <v>2</v>
      </c>
      <c r="C38" s="59">
        <v>9</v>
      </c>
      <c r="D38" s="59">
        <v>16</v>
      </c>
      <c r="E38" s="59">
        <v>23</v>
      </c>
      <c r="F38" s="64">
        <v>30</v>
      </c>
      <c r="H38" s="63" t="s">
        <v>16</v>
      </c>
      <c r="I38" s="59"/>
      <c r="J38" s="59">
        <v>7</v>
      </c>
      <c r="K38" s="59">
        <v>14</v>
      </c>
      <c r="L38" s="59">
        <v>21</v>
      </c>
      <c r="M38" s="64">
        <v>28</v>
      </c>
    </row>
    <row r="39" spans="1:13" ht="12.75">
      <c r="A39" s="65" t="s">
        <v>17</v>
      </c>
      <c r="B39" s="60">
        <v>3</v>
      </c>
      <c r="C39" s="60">
        <v>10</v>
      </c>
      <c r="D39" s="60">
        <v>17</v>
      </c>
      <c r="E39" s="60">
        <v>24</v>
      </c>
      <c r="F39" s="66"/>
      <c r="H39" s="65" t="s">
        <v>17</v>
      </c>
      <c r="I39" s="60">
        <v>1</v>
      </c>
      <c r="J39" s="60">
        <v>8</v>
      </c>
      <c r="K39" s="60">
        <v>15</v>
      </c>
      <c r="L39" s="60">
        <v>22</v>
      </c>
      <c r="M39" s="66">
        <v>29</v>
      </c>
    </row>
    <row r="40" spans="1:13" ht="12.75">
      <c r="A40" s="63" t="s">
        <v>18</v>
      </c>
      <c r="B40" s="59">
        <v>4</v>
      </c>
      <c r="C40" s="59">
        <v>11</v>
      </c>
      <c r="D40" s="59">
        <v>18</v>
      </c>
      <c r="E40" s="59">
        <v>25</v>
      </c>
      <c r="F40" s="64"/>
      <c r="H40" s="63" t="s">
        <v>18</v>
      </c>
      <c r="I40" s="59">
        <v>2</v>
      </c>
      <c r="J40" s="59">
        <v>9</v>
      </c>
      <c r="K40" s="59">
        <v>16</v>
      </c>
      <c r="L40" s="59">
        <v>23</v>
      </c>
      <c r="M40" s="64">
        <v>30</v>
      </c>
    </row>
    <row r="41" spans="1:13" ht="12.75">
      <c r="A41" s="67" t="s">
        <v>0</v>
      </c>
      <c r="B41" s="62">
        <v>5</v>
      </c>
      <c r="C41" s="62">
        <v>12</v>
      </c>
      <c r="D41" s="62">
        <v>19</v>
      </c>
      <c r="E41" s="62">
        <v>26</v>
      </c>
      <c r="F41" s="66"/>
      <c r="H41" s="67" t="s">
        <v>0</v>
      </c>
      <c r="I41" s="62">
        <v>3</v>
      </c>
      <c r="J41" s="62">
        <v>10</v>
      </c>
      <c r="K41" s="62">
        <v>17</v>
      </c>
      <c r="L41" s="62">
        <v>24</v>
      </c>
      <c r="M41" s="79">
        <v>31</v>
      </c>
    </row>
    <row r="42" spans="1:13" ht="13.5" thickBot="1">
      <c r="A42" s="68" t="s">
        <v>1</v>
      </c>
      <c r="B42" s="69">
        <v>6</v>
      </c>
      <c r="C42" s="69">
        <v>13</v>
      </c>
      <c r="D42" s="69">
        <v>20</v>
      </c>
      <c r="E42" s="69">
        <v>27</v>
      </c>
      <c r="F42" s="70"/>
      <c r="H42" s="68" t="s">
        <v>1</v>
      </c>
      <c r="I42" s="69">
        <v>4</v>
      </c>
      <c r="J42" s="69">
        <v>11</v>
      </c>
      <c r="K42" s="69">
        <v>18</v>
      </c>
      <c r="L42" s="69">
        <v>25</v>
      </c>
      <c r="M42" s="70"/>
    </row>
    <row r="43" spans="1:13" ht="12.75" customHeight="1">
      <c r="A43" s="131" t="s">
        <v>34</v>
      </c>
      <c r="B43" s="132"/>
      <c r="C43" s="132"/>
      <c r="D43" s="132"/>
      <c r="E43" s="132"/>
      <c r="F43" s="132"/>
      <c r="G43" s="130"/>
      <c r="H43" s="131" t="s">
        <v>36</v>
      </c>
      <c r="I43" s="132"/>
      <c r="J43" s="132"/>
      <c r="K43" s="132"/>
      <c r="L43" s="132"/>
      <c r="M43" s="133"/>
    </row>
    <row r="44" spans="1:13" ht="12.75">
      <c r="A44" s="63" t="s">
        <v>14</v>
      </c>
      <c r="B44" s="59"/>
      <c r="C44" s="59">
        <v>2</v>
      </c>
      <c r="D44" s="59">
        <v>9</v>
      </c>
      <c r="E44" s="59">
        <v>16</v>
      </c>
      <c r="F44" s="59">
        <v>23</v>
      </c>
      <c r="G44" s="64">
        <v>30</v>
      </c>
      <c r="H44" s="63" t="s">
        <v>14</v>
      </c>
      <c r="I44" s="59"/>
      <c r="J44" s="59">
        <v>7</v>
      </c>
      <c r="K44" s="59">
        <v>14</v>
      </c>
      <c r="L44" s="59">
        <v>21</v>
      </c>
      <c r="M44" s="64">
        <v>28</v>
      </c>
    </row>
    <row r="45" spans="1:13" ht="12.75">
      <c r="A45" s="65" t="s">
        <v>15</v>
      </c>
      <c r="B45" s="60"/>
      <c r="C45" s="81" t="s">
        <v>35</v>
      </c>
      <c r="D45" s="60">
        <v>10</v>
      </c>
      <c r="E45" s="60">
        <v>17</v>
      </c>
      <c r="F45" s="60">
        <v>24</v>
      </c>
      <c r="G45" s="66"/>
      <c r="H45" s="65" t="s">
        <v>15</v>
      </c>
      <c r="I45" s="60">
        <v>1</v>
      </c>
      <c r="J45" s="60">
        <v>8</v>
      </c>
      <c r="K45" s="60">
        <v>15</v>
      </c>
      <c r="L45" s="60">
        <v>22</v>
      </c>
      <c r="M45" s="66">
        <v>29</v>
      </c>
    </row>
    <row r="46" spans="1:13" ht="12.75">
      <c r="A46" s="63" t="s">
        <v>16</v>
      </c>
      <c r="B46" s="59"/>
      <c r="C46" s="61">
        <v>4</v>
      </c>
      <c r="D46" s="59">
        <v>11</v>
      </c>
      <c r="E46" s="59">
        <v>18</v>
      </c>
      <c r="F46" s="59">
        <v>25</v>
      </c>
      <c r="G46" s="64"/>
      <c r="H46" s="63" t="s">
        <v>16</v>
      </c>
      <c r="I46" s="59">
        <v>2</v>
      </c>
      <c r="J46" s="59">
        <v>9</v>
      </c>
      <c r="K46" s="59">
        <v>16</v>
      </c>
      <c r="L46" s="59">
        <v>23</v>
      </c>
      <c r="M46" s="64">
        <v>30</v>
      </c>
    </row>
    <row r="47" spans="1:13" ht="12.75">
      <c r="A47" s="65" t="s">
        <v>17</v>
      </c>
      <c r="B47" s="60"/>
      <c r="C47" s="60">
        <v>5</v>
      </c>
      <c r="D47" s="60">
        <v>12</v>
      </c>
      <c r="E47" s="60">
        <v>19</v>
      </c>
      <c r="F47" s="60">
        <v>26</v>
      </c>
      <c r="G47" s="66"/>
      <c r="H47" s="65" t="s">
        <v>17</v>
      </c>
      <c r="I47" s="60">
        <v>3</v>
      </c>
      <c r="J47" s="60">
        <v>10</v>
      </c>
      <c r="K47" s="60">
        <v>17</v>
      </c>
      <c r="L47" s="60">
        <v>24</v>
      </c>
      <c r="M47" s="71" t="s">
        <v>37</v>
      </c>
    </row>
    <row r="48" spans="1:13" ht="12.75">
      <c r="A48" s="63" t="s">
        <v>18</v>
      </c>
      <c r="B48" s="59"/>
      <c r="C48" s="59">
        <v>6</v>
      </c>
      <c r="D48" s="59">
        <v>13</v>
      </c>
      <c r="E48" s="59">
        <v>20</v>
      </c>
      <c r="F48" s="59">
        <v>27</v>
      </c>
      <c r="G48" s="64"/>
      <c r="H48" s="63" t="s">
        <v>18</v>
      </c>
      <c r="I48" s="59">
        <v>4</v>
      </c>
      <c r="J48" s="59">
        <v>11</v>
      </c>
      <c r="K48" s="59">
        <v>18</v>
      </c>
      <c r="L48" s="59">
        <v>25</v>
      </c>
      <c r="M48" s="64"/>
    </row>
    <row r="49" spans="1:13" ht="12.75">
      <c r="A49" s="67" t="s">
        <v>0</v>
      </c>
      <c r="B49" s="60"/>
      <c r="C49" s="62">
        <v>7</v>
      </c>
      <c r="D49" s="62">
        <v>14</v>
      </c>
      <c r="E49" s="62">
        <v>21</v>
      </c>
      <c r="F49" s="62">
        <v>28</v>
      </c>
      <c r="G49" s="66"/>
      <c r="H49" s="67" t="s">
        <v>0</v>
      </c>
      <c r="I49" s="62">
        <v>5</v>
      </c>
      <c r="J49" s="62">
        <v>12</v>
      </c>
      <c r="K49" s="62">
        <v>19</v>
      </c>
      <c r="L49" s="62">
        <v>26</v>
      </c>
      <c r="M49" s="66"/>
    </row>
    <row r="50" spans="1:13" ht="13.5" thickBot="1">
      <c r="A50" s="68" t="s">
        <v>1</v>
      </c>
      <c r="B50" s="69">
        <v>1</v>
      </c>
      <c r="C50" s="69">
        <v>8</v>
      </c>
      <c r="D50" s="69">
        <v>15</v>
      </c>
      <c r="E50" s="69">
        <v>22</v>
      </c>
      <c r="F50" s="69">
        <v>29</v>
      </c>
      <c r="G50" s="70"/>
      <c r="H50" s="68" t="s">
        <v>1</v>
      </c>
      <c r="I50" s="69">
        <v>6</v>
      </c>
      <c r="J50" s="69">
        <v>13</v>
      </c>
      <c r="K50" s="69">
        <v>20</v>
      </c>
      <c r="L50" s="69">
        <v>27</v>
      </c>
      <c r="M50" s="70"/>
    </row>
    <row r="51" spans="1:11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2.75" customHeight="1">
      <c r="A53" s="104" t="s">
        <v>38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2.75" customHeight="1">
      <c r="A55" s="112" t="s">
        <v>20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2.75">
      <c r="A57" s="118"/>
      <c r="B57" s="53" t="s">
        <v>39</v>
      </c>
      <c r="C57" s="53" t="s">
        <v>41</v>
      </c>
      <c r="D57" s="123" t="s">
        <v>43</v>
      </c>
      <c r="E57" s="126" t="s">
        <v>44</v>
      </c>
      <c r="F57" s="53" t="s">
        <v>45</v>
      </c>
      <c r="G57" s="127" t="s">
        <v>47</v>
      </c>
      <c r="H57" s="127" t="s">
        <v>48</v>
      </c>
      <c r="I57" s="126" t="s">
        <v>49</v>
      </c>
      <c r="J57" s="54" t="s">
        <v>50</v>
      </c>
      <c r="K57" s="51"/>
    </row>
    <row r="58" spans="1:11" ht="12.75">
      <c r="A58" s="118"/>
      <c r="B58" s="55" t="s">
        <v>40</v>
      </c>
      <c r="C58" s="55" t="s">
        <v>42</v>
      </c>
      <c r="D58" s="124"/>
      <c r="E58" s="126"/>
      <c r="F58" s="55" t="s">
        <v>46</v>
      </c>
      <c r="G58" s="127"/>
      <c r="H58" s="127"/>
      <c r="I58" s="126"/>
      <c r="J58" s="56" t="s">
        <v>51</v>
      </c>
      <c r="K58" s="51"/>
    </row>
    <row r="59" spans="1:11" ht="12.75">
      <c r="A59" s="118"/>
      <c r="B59" s="57"/>
      <c r="C59" s="57"/>
      <c r="D59" s="125"/>
      <c r="E59" s="126"/>
      <c r="F59" s="57"/>
      <c r="G59" s="127"/>
      <c r="H59" s="127"/>
      <c r="I59" s="126"/>
      <c r="J59" s="58" t="s">
        <v>52</v>
      </c>
      <c r="K59" s="51"/>
    </row>
    <row r="60" spans="1:11" ht="12.75">
      <c r="A60" s="115" t="s">
        <v>53</v>
      </c>
      <c r="B60" s="116"/>
      <c r="C60" s="116"/>
      <c r="D60" s="116"/>
      <c r="E60" s="116"/>
      <c r="F60" s="116"/>
      <c r="G60" s="116"/>
      <c r="H60" s="116"/>
      <c r="I60" s="116"/>
      <c r="J60" s="117"/>
      <c r="K60" s="51"/>
    </row>
    <row r="61" spans="1:11" ht="12.75">
      <c r="A61" s="43" t="s">
        <v>54</v>
      </c>
      <c r="B61" s="113">
        <v>31</v>
      </c>
      <c r="C61" s="113">
        <v>28</v>
      </c>
      <c r="D61" s="113">
        <v>31</v>
      </c>
      <c r="E61" s="113">
        <v>90</v>
      </c>
      <c r="F61" s="113">
        <v>30</v>
      </c>
      <c r="G61" s="113">
        <v>31</v>
      </c>
      <c r="H61" s="113">
        <v>30</v>
      </c>
      <c r="I61" s="113">
        <v>91</v>
      </c>
      <c r="J61" s="122">
        <v>181</v>
      </c>
      <c r="K61" s="51"/>
    </row>
    <row r="62" spans="1:11" ht="12.75">
      <c r="A62" s="42" t="s">
        <v>55</v>
      </c>
      <c r="B62" s="113"/>
      <c r="C62" s="113"/>
      <c r="D62" s="113"/>
      <c r="E62" s="113"/>
      <c r="F62" s="113"/>
      <c r="G62" s="113"/>
      <c r="H62" s="113"/>
      <c r="I62" s="113"/>
      <c r="J62" s="122"/>
      <c r="K62" s="51"/>
    </row>
    <row r="63" spans="1:11" ht="12.75">
      <c r="A63" s="43" t="s">
        <v>56</v>
      </c>
      <c r="B63" s="113">
        <v>16</v>
      </c>
      <c r="C63" s="113">
        <v>19</v>
      </c>
      <c r="D63" s="113">
        <v>21</v>
      </c>
      <c r="E63" s="113">
        <v>56</v>
      </c>
      <c r="F63" s="113">
        <v>22</v>
      </c>
      <c r="G63" s="113">
        <v>19</v>
      </c>
      <c r="H63" s="113">
        <v>21</v>
      </c>
      <c r="I63" s="113">
        <v>62</v>
      </c>
      <c r="J63" s="122">
        <v>118</v>
      </c>
      <c r="K63" s="51"/>
    </row>
    <row r="64" spans="1:11" ht="12.75">
      <c r="A64" s="42" t="s">
        <v>55</v>
      </c>
      <c r="B64" s="113"/>
      <c r="C64" s="113"/>
      <c r="D64" s="113"/>
      <c r="E64" s="113"/>
      <c r="F64" s="113"/>
      <c r="G64" s="113"/>
      <c r="H64" s="113"/>
      <c r="I64" s="113"/>
      <c r="J64" s="122"/>
      <c r="K64" s="51"/>
    </row>
    <row r="65" spans="1:11" ht="12.75">
      <c r="A65" s="43" t="s">
        <v>57</v>
      </c>
      <c r="B65" s="113">
        <v>15</v>
      </c>
      <c r="C65" s="113">
        <v>9</v>
      </c>
      <c r="D65" s="113">
        <v>10</v>
      </c>
      <c r="E65" s="113">
        <v>34</v>
      </c>
      <c r="F65" s="113">
        <v>8</v>
      </c>
      <c r="G65" s="113">
        <v>12</v>
      </c>
      <c r="H65" s="113">
        <v>9</v>
      </c>
      <c r="I65" s="113">
        <v>29</v>
      </c>
      <c r="J65" s="122">
        <v>63</v>
      </c>
      <c r="K65" s="51"/>
    </row>
    <row r="66" spans="1:11" ht="12.75">
      <c r="A66" s="44" t="s">
        <v>58</v>
      </c>
      <c r="B66" s="113"/>
      <c r="C66" s="113"/>
      <c r="D66" s="113"/>
      <c r="E66" s="113"/>
      <c r="F66" s="113"/>
      <c r="G66" s="113"/>
      <c r="H66" s="113"/>
      <c r="I66" s="113"/>
      <c r="J66" s="122"/>
      <c r="K66" s="51"/>
    </row>
    <row r="67" spans="1:11" ht="12.75">
      <c r="A67" s="42" t="s">
        <v>55</v>
      </c>
      <c r="B67" s="113"/>
      <c r="C67" s="113"/>
      <c r="D67" s="113"/>
      <c r="E67" s="113"/>
      <c r="F67" s="113"/>
      <c r="G67" s="113"/>
      <c r="H67" s="113"/>
      <c r="I67" s="113"/>
      <c r="J67" s="122"/>
      <c r="K67" s="51"/>
    </row>
    <row r="68" spans="1:11" ht="12.75">
      <c r="A68" s="115" t="s">
        <v>59</v>
      </c>
      <c r="B68" s="116"/>
      <c r="C68" s="116"/>
      <c r="D68" s="116"/>
      <c r="E68" s="116"/>
      <c r="F68" s="116"/>
      <c r="G68" s="116"/>
      <c r="H68" s="116"/>
      <c r="I68" s="116"/>
      <c r="J68" s="117"/>
      <c r="K68" s="51"/>
    </row>
    <row r="69" spans="1:11" ht="12.75">
      <c r="A69" s="43" t="s">
        <v>60</v>
      </c>
      <c r="B69" s="113">
        <v>128</v>
      </c>
      <c r="C69" s="113">
        <v>152</v>
      </c>
      <c r="D69" s="113">
        <v>168</v>
      </c>
      <c r="E69" s="113">
        <v>448</v>
      </c>
      <c r="F69" s="113">
        <v>175</v>
      </c>
      <c r="G69" s="113">
        <v>151</v>
      </c>
      <c r="H69" s="113">
        <v>167</v>
      </c>
      <c r="I69" s="113">
        <v>493</v>
      </c>
      <c r="J69" s="122">
        <v>941</v>
      </c>
      <c r="K69" s="51"/>
    </row>
    <row r="70" spans="1:11" ht="12.75">
      <c r="A70" s="44" t="s">
        <v>61</v>
      </c>
      <c r="B70" s="113"/>
      <c r="C70" s="113"/>
      <c r="D70" s="113"/>
      <c r="E70" s="113"/>
      <c r="F70" s="113"/>
      <c r="G70" s="113"/>
      <c r="H70" s="113"/>
      <c r="I70" s="113"/>
      <c r="J70" s="122"/>
      <c r="K70" s="51"/>
    </row>
    <row r="71" spans="1:11" ht="12.75">
      <c r="A71" s="44" t="s">
        <v>62</v>
      </c>
      <c r="B71" s="113"/>
      <c r="C71" s="113"/>
      <c r="D71" s="113"/>
      <c r="E71" s="113"/>
      <c r="F71" s="113"/>
      <c r="G71" s="113"/>
      <c r="H71" s="113"/>
      <c r="I71" s="113"/>
      <c r="J71" s="122"/>
      <c r="K71" s="51"/>
    </row>
    <row r="72" spans="1:11" ht="12.75">
      <c r="A72" s="42" t="s">
        <v>63</v>
      </c>
      <c r="B72" s="113"/>
      <c r="C72" s="113"/>
      <c r="D72" s="113"/>
      <c r="E72" s="113"/>
      <c r="F72" s="113"/>
      <c r="G72" s="113"/>
      <c r="H72" s="113"/>
      <c r="I72" s="113"/>
      <c r="J72" s="122"/>
      <c r="K72" s="51"/>
    </row>
    <row r="73" spans="1:11" ht="12.75">
      <c r="A73" s="43" t="s">
        <v>64</v>
      </c>
      <c r="B73" s="113">
        <v>115.2</v>
      </c>
      <c r="C73" s="113">
        <v>136.8</v>
      </c>
      <c r="D73" s="113">
        <v>151.2</v>
      </c>
      <c r="E73" s="113">
        <v>403.2</v>
      </c>
      <c r="F73" s="113">
        <v>157.4</v>
      </c>
      <c r="G73" s="113">
        <v>135.8</v>
      </c>
      <c r="H73" s="113">
        <v>150.2</v>
      </c>
      <c r="I73" s="113">
        <v>443.4</v>
      </c>
      <c r="J73" s="122">
        <v>846.6</v>
      </c>
      <c r="K73" s="51"/>
    </row>
    <row r="74" spans="1:11" ht="38.25">
      <c r="A74" s="42" t="s">
        <v>65</v>
      </c>
      <c r="B74" s="113"/>
      <c r="C74" s="113"/>
      <c r="D74" s="113"/>
      <c r="E74" s="113"/>
      <c r="F74" s="113"/>
      <c r="G74" s="113"/>
      <c r="H74" s="113"/>
      <c r="I74" s="113"/>
      <c r="J74" s="122"/>
      <c r="K74" s="51"/>
    </row>
    <row r="75" spans="1:11" ht="12.75">
      <c r="A75" s="43" t="s">
        <v>66</v>
      </c>
      <c r="B75" s="113">
        <v>76.8</v>
      </c>
      <c r="C75" s="113">
        <v>91.2</v>
      </c>
      <c r="D75" s="113">
        <v>100.8</v>
      </c>
      <c r="E75" s="113">
        <v>268.8</v>
      </c>
      <c r="F75" s="113">
        <v>104.6</v>
      </c>
      <c r="G75" s="113">
        <v>90.2</v>
      </c>
      <c r="H75" s="113" t="s">
        <v>67</v>
      </c>
      <c r="I75" s="113">
        <v>294.6</v>
      </c>
      <c r="J75" s="122">
        <v>563.4</v>
      </c>
      <c r="K75" s="51"/>
    </row>
    <row r="76" spans="1:11" ht="38.25">
      <c r="A76" s="42" t="s">
        <v>65</v>
      </c>
      <c r="B76" s="113"/>
      <c r="C76" s="113"/>
      <c r="D76" s="113"/>
      <c r="E76" s="113"/>
      <c r="F76" s="113"/>
      <c r="G76" s="113"/>
      <c r="H76" s="113"/>
      <c r="I76" s="113"/>
      <c r="J76" s="122"/>
      <c r="K76" s="52"/>
    </row>
    <row r="77" spans="1:11" ht="12.75">
      <c r="A77" s="118"/>
      <c r="B77" s="118" t="s">
        <v>68</v>
      </c>
      <c r="C77" s="46" t="s">
        <v>69</v>
      </c>
      <c r="D77" s="46" t="s">
        <v>71</v>
      </c>
      <c r="E77" s="119" t="s">
        <v>73</v>
      </c>
      <c r="F77" s="46" t="s">
        <v>74</v>
      </c>
      <c r="G77" s="46" t="s">
        <v>75</v>
      </c>
      <c r="H77" s="46" t="s">
        <v>77</v>
      </c>
      <c r="I77" s="48" t="s">
        <v>79</v>
      </c>
      <c r="J77" s="48" t="s">
        <v>82</v>
      </c>
      <c r="K77" s="120" t="s">
        <v>83</v>
      </c>
    </row>
    <row r="78" spans="1:11" ht="12.75">
      <c r="A78" s="118"/>
      <c r="B78" s="118"/>
      <c r="C78" s="50" t="s">
        <v>70</v>
      </c>
      <c r="D78" s="50" t="s">
        <v>72</v>
      </c>
      <c r="E78" s="119"/>
      <c r="F78" s="50" t="s">
        <v>72</v>
      </c>
      <c r="G78" s="50" t="s">
        <v>76</v>
      </c>
      <c r="H78" s="50" t="s">
        <v>78</v>
      </c>
      <c r="I78" s="49" t="s">
        <v>80</v>
      </c>
      <c r="J78" s="49" t="s">
        <v>51</v>
      </c>
      <c r="K78" s="119"/>
    </row>
    <row r="79" spans="1:11" ht="12.75">
      <c r="A79" s="118"/>
      <c r="B79" s="118"/>
      <c r="C79" s="45"/>
      <c r="D79" s="45"/>
      <c r="E79" s="119"/>
      <c r="F79" s="45"/>
      <c r="G79" s="45"/>
      <c r="H79" s="45"/>
      <c r="I79" s="47" t="s">
        <v>81</v>
      </c>
      <c r="J79" s="47" t="s">
        <v>52</v>
      </c>
      <c r="K79" s="119"/>
    </row>
    <row r="80" spans="1:11" ht="12.75">
      <c r="A80" s="115" t="s">
        <v>53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5" ht="12.75">
      <c r="A81" s="43" t="s">
        <v>54</v>
      </c>
      <c r="B81" s="121">
        <v>31</v>
      </c>
      <c r="C81" s="113">
        <v>31</v>
      </c>
      <c r="D81" s="113">
        <v>30</v>
      </c>
      <c r="E81" s="113">
        <v>92</v>
      </c>
      <c r="F81" s="113">
        <v>31</v>
      </c>
      <c r="G81" s="113">
        <v>30</v>
      </c>
      <c r="H81" s="113">
        <v>31</v>
      </c>
      <c r="I81" s="113">
        <v>92</v>
      </c>
      <c r="J81" s="113">
        <v>184</v>
      </c>
      <c r="K81" s="113">
        <v>365</v>
      </c>
      <c r="O81" s="82">
        <f>B89</f>
        <v>184</v>
      </c>
    </row>
    <row r="82" spans="1:15" ht="12.75">
      <c r="A82" s="42" t="s">
        <v>55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O82" s="82">
        <f>C89</f>
        <v>168</v>
      </c>
    </row>
    <row r="83" spans="1:15" ht="12.75">
      <c r="A83" s="44" t="s">
        <v>56</v>
      </c>
      <c r="B83" s="113">
        <v>23</v>
      </c>
      <c r="C83" s="113">
        <v>21</v>
      </c>
      <c r="D83" s="113">
        <v>22</v>
      </c>
      <c r="E83" s="113">
        <v>66</v>
      </c>
      <c r="F83" s="113">
        <v>22</v>
      </c>
      <c r="G83" s="113">
        <v>20</v>
      </c>
      <c r="H83" s="113">
        <v>23</v>
      </c>
      <c r="I83" s="113">
        <v>65</v>
      </c>
      <c r="J83" s="113">
        <v>131</v>
      </c>
      <c r="K83" s="113">
        <v>249</v>
      </c>
      <c r="O83" s="82">
        <f>D89</f>
        <v>176</v>
      </c>
    </row>
    <row r="84" spans="1:15" ht="12.75">
      <c r="A84" s="42" t="s">
        <v>55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O84" s="82">
        <f>F89</f>
        <v>176</v>
      </c>
    </row>
    <row r="85" spans="1:15" ht="12.75">
      <c r="A85" s="43" t="s">
        <v>57</v>
      </c>
      <c r="B85" s="113">
        <v>8</v>
      </c>
      <c r="C85" s="113">
        <v>10</v>
      </c>
      <c r="D85" s="113">
        <v>8</v>
      </c>
      <c r="E85" s="113">
        <v>26</v>
      </c>
      <c r="F85" s="113">
        <v>9</v>
      </c>
      <c r="G85" s="113">
        <v>10</v>
      </c>
      <c r="H85" s="113">
        <v>8</v>
      </c>
      <c r="I85" s="113">
        <v>27</v>
      </c>
      <c r="J85" s="113">
        <v>53</v>
      </c>
      <c r="K85" s="113">
        <v>116</v>
      </c>
      <c r="O85" s="82">
        <f>G89</f>
        <v>159</v>
      </c>
    </row>
    <row r="86" spans="1:15" ht="12.75">
      <c r="A86" s="44" t="s">
        <v>58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O86" s="82">
        <f>H89</f>
        <v>183</v>
      </c>
    </row>
    <row r="87" spans="1:11" ht="12.75">
      <c r="A87" s="42" t="s">
        <v>55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ht="12.75">
      <c r="A88" s="115" t="s">
        <v>59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7"/>
    </row>
    <row r="89" spans="1:11" ht="12.75">
      <c r="A89" s="43" t="s">
        <v>60</v>
      </c>
      <c r="B89" s="113">
        <v>184</v>
      </c>
      <c r="C89" s="113">
        <v>168</v>
      </c>
      <c r="D89" s="113">
        <v>176</v>
      </c>
      <c r="E89" s="113">
        <v>528</v>
      </c>
      <c r="F89" s="113">
        <v>176</v>
      </c>
      <c r="G89" s="113">
        <v>159</v>
      </c>
      <c r="H89" s="113">
        <v>183</v>
      </c>
      <c r="I89" s="113">
        <v>518</v>
      </c>
      <c r="J89" s="113">
        <v>1046</v>
      </c>
      <c r="K89" s="113">
        <v>1987</v>
      </c>
    </row>
    <row r="90" spans="1:11" ht="12.75">
      <c r="A90" s="44" t="s">
        <v>61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1:11" ht="12.75">
      <c r="A91" s="44" t="s">
        <v>62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11" ht="12.75">
      <c r="A92" s="42" t="s">
        <v>63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spans="1:11" ht="12.75">
      <c r="A93" s="43" t="s">
        <v>64</v>
      </c>
      <c r="B93" s="113">
        <v>165.6</v>
      </c>
      <c r="C93" s="113">
        <v>151.2</v>
      </c>
      <c r="D93" s="113">
        <v>158.4</v>
      </c>
      <c r="E93" s="113">
        <v>475.2</v>
      </c>
      <c r="F93" s="113">
        <v>158.4</v>
      </c>
      <c r="G93" s="113">
        <v>143</v>
      </c>
      <c r="H93" s="113">
        <v>164.6</v>
      </c>
      <c r="I93" s="113">
        <v>466</v>
      </c>
      <c r="J93" s="113">
        <v>941.2</v>
      </c>
      <c r="K93" s="113">
        <v>1787.8</v>
      </c>
    </row>
    <row r="94" spans="1:11" ht="38.25">
      <c r="A94" s="42" t="s">
        <v>65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1:11" ht="12.75">
      <c r="A95" s="43" t="s">
        <v>66</v>
      </c>
      <c r="B95" s="113">
        <v>110.4</v>
      </c>
      <c r="C95" s="113">
        <v>100.8</v>
      </c>
      <c r="D95" s="113">
        <v>105.6</v>
      </c>
      <c r="E95" s="113">
        <v>316.8</v>
      </c>
      <c r="F95" s="113">
        <v>105.6</v>
      </c>
      <c r="G95" s="113">
        <v>95</v>
      </c>
      <c r="H95" s="113">
        <v>109.4</v>
      </c>
      <c r="I95" s="113">
        <v>310</v>
      </c>
      <c r="J95" s="113">
        <v>626.8</v>
      </c>
      <c r="K95" s="113">
        <v>1190.2</v>
      </c>
    </row>
    <row r="96" spans="1:11" ht="38.25">
      <c r="A96" s="42" t="s">
        <v>65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11" ht="12.75" customHeight="1">
      <c r="A99" s="111" t="s">
        <v>84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1:11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38.25" customHeight="1">
      <c r="A101" s="104" t="s">
        <v>85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1" ht="25.5" customHeight="1">
      <c r="A103" s="104" t="s">
        <v>86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1:11" ht="12.75" customHeight="1">
      <c r="A105" s="110" t="s">
        <v>87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1:11" ht="12.75" customHeight="1">
      <c r="A106" s="110" t="s">
        <v>88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1:11" ht="12.75" customHeight="1">
      <c r="A107" s="110" t="s">
        <v>89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1:11" ht="12.75" customHeight="1">
      <c r="A108" s="110" t="s">
        <v>90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1:11" ht="12.75" customHeight="1">
      <c r="A109" s="110" t="s">
        <v>91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1" ht="12.75" customHeight="1">
      <c r="A110" s="110" t="s">
        <v>92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1:11" ht="12.75" customHeight="1">
      <c r="A111" s="110" t="s">
        <v>93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1:11" ht="12.75" customHeight="1">
      <c r="A112" s="110" t="s">
        <v>94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ht="51" customHeight="1">
      <c r="A114" s="104" t="s">
        <v>95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1:11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1:11" ht="63.75" customHeight="1">
      <c r="A116" s="104" t="s">
        <v>96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ht="38.25" customHeight="1">
      <c r="A118" s="109" t="s">
        <v>97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1:11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1:11" ht="12.75" customHeight="1">
      <c r="A120" s="107" t="s">
        <v>98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1:11" ht="12.75" customHeight="1">
      <c r="A121" s="107" t="s">
        <v>99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1:11" ht="12.75" customHeight="1">
      <c r="A122" s="107" t="s">
        <v>100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1:11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1:11" ht="38.25" customHeight="1">
      <c r="A124" s="104" t="s">
        <v>101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1:11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1:11" ht="38.25" customHeight="1">
      <c r="A126" s="104" t="s">
        <v>102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1:11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1:11" ht="12.75" customHeight="1">
      <c r="A128" s="108" t="s">
        <v>103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1:11" ht="38.25" customHeight="1">
      <c r="A129" s="104" t="s">
        <v>104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1:11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1:11" ht="12.75" customHeight="1">
      <c r="A131" s="104" t="s">
        <v>105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1:11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1:11" ht="12.75" customHeight="1">
      <c r="A133" s="107" t="s">
        <v>106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1:11" ht="12.75" customHeight="1">
      <c r="A134" s="107" t="s">
        <v>107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1:11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1" ht="12.75" customHeight="1">
      <c r="A136" s="107" t="s">
        <v>108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1" ht="12.75" customHeight="1">
      <c r="A137" s="107" t="s">
        <v>109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1:11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1" ht="12.75" customHeight="1">
      <c r="A139" s="107" t="s">
        <v>110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1:11" ht="12.75" customHeight="1">
      <c r="A140" s="107" t="s">
        <v>111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1:11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1:11" ht="51" customHeight="1">
      <c r="A142" s="104" t="s">
        <v>112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1:11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1:11" ht="12.75" customHeight="1">
      <c r="A144" s="104" t="s">
        <v>113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1:11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1:11" ht="12.75" customHeight="1">
      <c r="A146" s="107" t="s">
        <v>114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1:11" ht="12.75" customHeight="1">
      <c r="A147" s="107" t="s">
        <v>115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1:11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 ht="12.75" customHeight="1">
      <c r="A149" s="107" t="s">
        <v>116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1:11" ht="12.75" customHeight="1">
      <c r="A150" s="107" t="s">
        <v>117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1:11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1:11" ht="12.75" customHeight="1">
      <c r="A152" s="107" t="s">
        <v>118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1:11" ht="12.75" customHeight="1">
      <c r="A153" s="107" t="s">
        <v>119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1:11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1:11" ht="12.75" customHeight="1">
      <c r="A155" s="105" t="s">
        <v>120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1:11" ht="12.75" customHeight="1">
      <c r="A156" s="105" t="s">
        <v>121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1:11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1:11" ht="25.5" customHeight="1">
      <c r="A158" s="105" t="s">
        <v>122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1:11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1:11" ht="12.75" customHeight="1">
      <c r="A160" s="105" t="s">
        <v>123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1:11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1:11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1:11" ht="25.5" customHeight="1">
      <c r="A164" s="104" t="s">
        <v>124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</row>
  </sheetData>
  <sheetProtection/>
  <mergeCells count="214">
    <mergeCell ref="A3:F3"/>
    <mergeCell ref="H3:M3"/>
    <mergeCell ref="A11:G11"/>
    <mergeCell ref="H11:M11"/>
    <mergeCell ref="A19:F19"/>
    <mergeCell ref="H19:M19"/>
    <mergeCell ref="A27:F27"/>
    <mergeCell ref="H27:N27"/>
    <mergeCell ref="A35:F35"/>
    <mergeCell ref="H35:M35"/>
    <mergeCell ref="A43:G43"/>
    <mergeCell ref="H43:M43"/>
    <mergeCell ref="A57:A59"/>
    <mergeCell ref="D57:D59"/>
    <mergeCell ref="E57:E59"/>
    <mergeCell ref="G57:G59"/>
    <mergeCell ref="H57:H59"/>
    <mergeCell ref="I57:I59"/>
    <mergeCell ref="A60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A68:J68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E77:E79"/>
    <mergeCell ref="K77:K79"/>
    <mergeCell ref="A80:K80"/>
    <mergeCell ref="B81:B82"/>
    <mergeCell ref="C81:C82"/>
    <mergeCell ref="D81:D82"/>
    <mergeCell ref="E81:E82"/>
    <mergeCell ref="F81:F82"/>
    <mergeCell ref="J81:J82"/>
    <mergeCell ref="K81:K82"/>
    <mergeCell ref="B83:B84"/>
    <mergeCell ref="C83:C84"/>
    <mergeCell ref="D83:D84"/>
    <mergeCell ref="E83:E84"/>
    <mergeCell ref="F83:F84"/>
    <mergeCell ref="D85:D87"/>
    <mergeCell ref="E85:E87"/>
    <mergeCell ref="F85:F87"/>
    <mergeCell ref="G81:G82"/>
    <mergeCell ref="H81:H82"/>
    <mergeCell ref="I81:I82"/>
    <mergeCell ref="J85:J87"/>
    <mergeCell ref="K85:K87"/>
    <mergeCell ref="A88:K88"/>
    <mergeCell ref="G83:G84"/>
    <mergeCell ref="H83:H84"/>
    <mergeCell ref="I83:I84"/>
    <mergeCell ref="J83:J84"/>
    <mergeCell ref="K83:K84"/>
    <mergeCell ref="B85:B87"/>
    <mergeCell ref="C85:C87"/>
    <mergeCell ref="E89:E92"/>
    <mergeCell ref="F89:F92"/>
    <mergeCell ref="G89:G92"/>
    <mergeCell ref="G85:G87"/>
    <mergeCell ref="H85:H87"/>
    <mergeCell ref="I85:I87"/>
    <mergeCell ref="K89:K92"/>
    <mergeCell ref="B93:B94"/>
    <mergeCell ref="C93:C94"/>
    <mergeCell ref="D93:D94"/>
    <mergeCell ref="E93:E94"/>
    <mergeCell ref="F93:F94"/>
    <mergeCell ref="G93:G94"/>
    <mergeCell ref="B89:B92"/>
    <mergeCell ref="C89:C92"/>
    <mergeCell ref="D89:D92"/>
    <mergeCell ref="B95:B96"/>
    <mergeCell ref="C95:C96"/>
    <mergeCell ref="D95:D96"/>
    <mergeCell ref="E95:E96"/>
    <mergeCell ref="F95:F96"/>
    <mergeCell ref="G95:G96"/>
    <mergeCell ref="A1:K1"/>
    <mergeCell ref="A2:K2"/>
    <mergeCell ref="A52:K52"/>
    <mergeCell ref="H93:H94"/>
    <mergeCell ref="I93:I94"/>
    <mergeCell ref="J93:J94"/>
    <mergeCell ref="K93:K94"/>
    <mergeCell ref="H89:H92"/>
    <mergeCell ref="I89:I92"/>
    <mergeCell ref="J89:J92"/>
    <mergeCell ref="A53:K53"/>
    <mergeCell ref="A54:K54"/>
    <mergeCell ref="A55:K55"/>
    <mergeCell ref="A56:K56"/>
    <mergeCell ref="A97:K97"/>
    <mergeCell ref="A98:K98"/>
    <mergeCell ref="H95:H96"/>
    <mergeCell ref="I95:I96"/>
    <mergeCell ref="J95:J96"/>
    <mergeCell ref="K95:K96"/>
    <mergeCell ref="A99:K99"/>
    <mergeCell ref="A100:K100"/>
    <mergeCell ref="A101:K101"/>
    <mergeCell ref="A102:K102"/>
    <mergeCell ref="A103:K103"/>
    <mergeCell ref="A104:K104"/>
    <mergeCell ref="A105:K105"/>
    <mergeCell ref="A106:K106"/>
    <mergeCell ref="A107:K107"/>
    <mergeCell ref="A108:K108"/>
    <mergeCell ref="A109:K109"/>
    <mergeCell ref="A110:K110"/>
    <mergeCell ref="A111:K111"/>
    <mergeCell ref="A112:K112"/>
    <mergeCell ref="A113:K113"/>
    <mergeCell ref="A114:K114"/>
    <mergeCell ref="A115:K115"/>
    <mergeCell ref="A116:K116"/>
    <mergeCell ref="A117:K117"/>
    <mergeCell ref="A118:K118"/>
    <mergeCell ref="A119:K119"/>
    <mergeCell ref="A120:K120"/>
    <mergeCell ref="A121:K121"/>
    <mergeCell ref="A122:K122"/>
    <mergeCell ref="A123:K123"/>
    <mergeCell ref="A124:K124"/>
    <mergeCell ref="A125:K125"/>
    <mergeCell ref="A126:K126"/>
    <mergeCell ref="A127:K127"/>
    <mergeCell ref="A128:K128"/>
    <mergeCell ref="A129:K129"/>
    <mergeCell ref="A130:K130"/>
    <mergeCell ref="A131:K131"/>
    <mergeCell ref="A132:K132"/>
    <mergeCell ref="A133:K133"/>
    <mergeCell ref="A134:K134"/>
    <mergeCell ref="A135:K135"/>
    <mergeCell ref="A136:K136"/>
    <mergeCell ref="A137:K137"/>
    <mergeCell ref="A138:K138"/>
    <mergeCell ref="A139:K139"/>
    <mergeCell ref="A140:K140"/>
    <mergeCell ref="A141:K141"/>
    <mergeCell ref="A142:K142"/>
    <mergeCell ref="A143:K143"/>
    <mergeCell ref="A144:K144"/>
    <mergeCell ref="A145:K145"/>
    <mergeCell ref="A146:K146"/>
    <mergeCell ref="A158:K158"/>
    <mergeCell ref="A147:K147"/>
    <mergeCell ref="A148:K148"/>
    <mergeCell ref="A149:K149"/>
    <mergeCell ref="A150:K150"/>
    <mergeCell ref="A151:K151"/>
    <mergeCell ref="A152:K152"/>
    <mergeCell ref="A159:K159"/>
    <mergeCell ref="A160:K160"/>
    <mergeCell ref="A161:K161"/>
    <mergeCell ref="A163:K163"/>
    <mergeCell ref="A164:K164"/>
    <mergeCell ref="A153:K153"/>
    <mergeCell ref="A154:K154"/>
    <mergeCell ref="A155:K155"/>
    <mergeCell ref="A156:K156"/>
    <mergeCell ref="A157:K15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Dogadkin DV</dc:creator>
  <cp:keywords/>
  <dc:description/>
  <cp:lastModifiedBy> Dogadkin DV</cp:lastModifiedBy>
  <cp:lastPrinted>2009-07-18T07:12:11Z</cp:lastPrinted>
  <dcterms:created xsi:type="dcterms:W3CDTF">2009-07-16T13:17:38Z</dcterms:created>
  <dcterms:modified xsi:type="dcterms:W3CDTF">2009-07-20T20:10:49Z</dcterms:modified>
  <cp:category/>
  <cp:version/>
  <cp:contentType/>
  <cp:contentStatus/>
</cp:coreProperties>
</file>