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521" yWindow="6945" windowWidth="19170" windowHeight="6990" activeTab="1"/>
  </bookViews>
  <sheets>
    <sheet name="работа" sheetId="1" r:id="rId1"/>
    <sheet name="склад" sheetId="2" r:id="rId2"/>
    <sheet name="NewTecГрунт" sheetId="3" r:id="rId3"/>
    <sheet name="Декорат (роз)" sheetId="4" r:id="rId4"/>
    <sheet name="ETERNA (грунтовка)" sheetId="5" r:id="rId5"/>
    <sheet name="ETERNA (верхн слой)" sheetId="6" r:id="rId6"/>
    <sheet name="М-М (грунтовка)" sheetId="7" r:id="rId7"/>
    <sheet name="М-М (верхн слой)" sheetId="8" r:id="rId8"/>
    <sheet name="Декабрь" sheetId="9" r:id="rId9"/>
    <sheet name="Январь" sheetId="10" r:id="rId10"/>
  </sheets>
  <externalReferences>
    <externalReference r:id="rId13"/>
    <externalReference r:id="rId14"/>
  </externalReferences>
  <definedNames>
    <definedName name="_xlnm._FilterDatabase" localSheetId="1" hidden="1">'склад'!$A$3:$W$35</definedName>
    <definedName name="единиц" localSheetId="1">'склад'!$C$4:$C$34</definedName>
    <definedName name="единиц">'[1]склад'!$C$5:$C$207</definedName>
    <definedName name="июль">'[2]июль'!#REF!</definedName>
    <definedName name="код" localSheetId="1">'склад'!$A$4:$A$34</definedName>
    <definedName name="код">'[1]склад'!$A$5:$A$207</definedName>
    <definedName name="количество">'склад'!$F$4:$F$34</definedName>
    <definedName name="материал" localSheetId="1">'склад'!$B$4:$B$34</definedName>
    <definedName name="материал">'[1]склад'!$B$5:$B$207</definedName>
    <definedName name="остаток" localSheetId="1">'склад'!$T$4:$T$34</definedName>
    <definedName name="остаток">'[1]склад'!$BE$5:$BE$207</definedName>
    <definedName name="с15">'[2]июнь'!#REF!</definedName>
  </definedNames>
  <calcPr fullCalcOnLoad="1"/>
</workbook>
</file>

<file path=xl/sharedStrings.xml><?xml version="1.0" encoding="utf-8"?>
<sst xmlns="http://schemas.openxmlformats.org/spreadsheetml/2006/main" count="235" uniqueCount="140">
  <si>
    <t>Дата изготовления</t>
  </si>
  <si>
    <t>Срок годности (мес)</t>
  </si>
  <si>
    <t>Сегодня</t>
  </si>
  <si>
    <t>ОСГ %</t>
  </si>
  <si>
    <t>ОСГ (мес.)</t>
  </si>
  <si>
    <t>ОСГ-ост срок годности</t>
  </si>
  <si>
    <t>Срок истекания</t>
  </si>
  <si>
    <t>№ боч</t>
  </si>
  <si>
    <t>кг кол</t>
  </si>
  <si>
    <t>ОСГ (дн)</t>
  </si>
  <si>
    <t>Дата поступления _____________201   г.   Разработал Каримуллин Азат.М.</t>
  </si>
  <si>
    <t>Наименование покрытия __Декоративная (розовая)___________________________________________</t>
  </si>
  <si>
    <t>Итого</t>
  </si>
  <si>
    <t>Расход</t>
  </si>
  <si>
    <t>Резерв</t>
  </si>
  <si>
    <t>Остаток</t>
  </si>
  <si>
    <t>Дата</t>
  </si>
  <si>
    <t>Склад КЛМ</t>
  </si>
  <si>
    <t>Остаток на:</t>
  </si>
  <si>
    <t>№</t>
  </si>
  <si>
    <t>Наименование</t>
  </si>
  <si>
    <t>Остаток прошло месяца</t>
  </si>
  <si>
    <t>Приход</t>
  </si>
  <si>
    <t>Остаток текущего месяца</t>
  </si>
  <si>
    <t>Наименование покрытия :</t>
  </si>
  <si>
    <t>Наименование покрытия:</t>
  </si>
  <si>
    <t>ETERNA (верхний слой)</t>
  </si>
  <si>
    <t>ETERNA (грунтовка)</t>
  </si>
  <si>
    <t>Срок годн (мес)</t>
  </si>
  <si>
    <t>М-М сырое по сырому (грунтовка)</t>
  </si>
  <si>
    <t>М-М сырое по сырому (верхний слой)</t>
  </si>
  <si>
    <t>Дата поступления:</t>
  </si>
  <si>
    <t>00.00.2013</t>
  </si>
  <si>
    <t>ДП (бордовая)</t>
  </si>
  <si>
    <t>Стало</t>
  </si>
  <si>
    <t>Годность</t>
  </si>
  <si>
    <t>Просрочено</t>
  </si>
  <si>
    <t>кг</t>
  </si>
  <si>
    <t>Годные</t>
  </si>
  <si>
    <t xml:space="preserve">Годные </t>
  </si>
  <si>
    <t>Просроч</t>
  </si>
  <si>
    <t>из них</t>
  </si>
  <si>
    <t>Greblon C2+ (грунтовка)</t>
  </si>
  <si>
    <t>Смотрим пока только таблицу,точнее Лист ETERNA (верхний слой),те другие позже доделаю.Справа есть еще отчет-Лист Декабрь 
 как сделать чтоб  расположил снизу  вверх (не попорядку бочков), а так-просроченные ставились на автомате в конец таблицы и я буду их сам отсеивать ( столб С пишу  ушло 25 кг= это значит полная 1 бочка). 
 Как вы поазываете стрелками мне подсказки, через рисовать? 
    Иногда срок истекания на бочке пишут так 07/2013, не понятно это 01.07.2013 или 31.07.2013. 
 А можно сделать чтоб и без дня считала-так 07.2013, но когда пишу дни и это 
 считало? На 2 фронта чтоб работала и так и сяк? Когда столб В станет НОЛЬ (боски уже выкидываем пустые), то и Годные должны показывать НОЛь, вроде верно сделал. Может столбец Резерв удалить? И посмтритте Лист Декабрь, на верном ли я пути или что исправьте плиз Прикрепления: __.xlsx(37Kb)</t>
  </si>
  <si>
    <t>декабрь</t>
  </si>
  <si>
    <t>Бочка 1</t>
  </si>
  <si>
    <t>Бочка 2</t>
  </si>
  <si>
    <t>Бочка 3</t>
  </si>
  <si>
    <t>Бочка 4</t>
  </si>
  <si>
    <t>Бочка 5</t>
  </si>
  <si>
    <t>Бочка 6</t>
  </si>
  <si>
    <t>Бочка 7</t>
  </si>
  <si>
    <t>Бочка 8</t>
  </si>
  <si>
    <t>Бочка 9</t>
  </si>
  <si>
    <t>Бочка 10</t>
  </si>
  <si>
    <t>Бочка 11</t>
  </si>
  <si>
    <t>Бочка 12</t>
  </si>
  <si>
    <t>Бочка 13</t>
  </si>
  <si>
    <t>Бочка 14</t>
  </si>
  <si>
    <t>Бочка 15</t>
  </si>
  <si>
    <t>Бочка 16</t>
  </si>
  <si>
    <t>Бочка 17</t>
  </si>
  <si>
    <t>Бочка 18</t>
  </si>
  <si>
    <t>Бочка 19</t>
  </si>
  <si>
    <t>Бочка 20</t>
  </si>
  <si>
    <t>Бочка 21</t>
  </si>
  <si>
    <t>расход материала по бочкам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</si>
  <si>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</si>
  <si>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</si>
  <si>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</si>
  <si>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</si>
  <si>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</si>
  <si>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</si>
  <si>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</si>
  <si>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</si>
  <si>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</si>
  <si>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</si>
  <si>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</si>
  <si>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</si>
  <si>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</si>
  <si>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</si>
  <si>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</si>
  <si>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</si>
  <si>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</si>
  <si>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</si>
  <si>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</si>
  <si>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</si>
  <si>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</si>
  <si>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</si>
  <si>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</si>
  <si>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</si>
  <si>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</si>
  <si>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</si>
  <si>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</si>
  <si>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</si>
  <si>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</si>
  <si>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</si>
  <si>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Декорат розовый</t>
  </si>
  <si>
    <t>М-М (верхний слой)</t>
  </si>
  <si>
    <t>М-М (грунтовка)</t>
  </si>
  <si>
    <t>NewTecГрунт</t>
  </si>
  <si>
    <t>Наличие в кг</t>
  </si>
  <si>
    <t>Материал</t>
  </si>
  <si>
    <t>Аквамарин</t>
  </si>
  <si>
    <t>Цинк</t>
  </si>
  <si>
    <t>Хром</t>
  </si>
  <si>
    <t>Фактический расход по материалу</t>
  </si>
  <si>
    <t>белый</t>
  </si>
  <si>
    <t xml:space="preserve">синий </t>
  </si>
  <si>
    <t>красный</t>
  </si>
  <si>
    <t>зелёный</t>
  </si>
  <si>
    <t>серо-буро-малиновый</t>
  </si>
  <si>
    <t>каштан 1</t>
  </si>
  <si>
    <t>каштан 2</t>
  </si>
  <si>
    <t>каштан 3</t>
  </si>
  <si>
    <t>каштан 4</t>
  </si>
  <si>
    <t>каштан 5</t>
  </si>
  <si>
    <t>каштан 6</t>
  </si>
  <si>
    <t>черный</t>
  </si>
  <si>
    <t>красный 1</t>
  </si>
  <si>
    <t>красный 3</t>
  </si>
  <si>
    <t>красный 4</t>
  </si>
  <si>
    <t>месяцев</t>
  </si>
  <si>
    <t>Срок хранения</t>
  </si>
  <si>
    <t>Дата поступления</t>
  </si>
  <si>
    <t>Истечение срока</t>
  </si>
  <si>
    <t>Кол-во, кг</t>
  </si>
  <si>
    <t>ОСГ дней</t>
  </si>
  <si>
    <t>Приход, кг</t>
  </si>
  <si>
    <t>красный 5</t>
  </si>
  <si>
    <t>красный 6</t>
  </si>
  <si>
    <t>красный 7</t>
  </si>
  <si>
    <t>красный 8</t>
  </si>
  <si>
    <t>красный 9</t>
  </si>
  <si>
    <t>Годны к реализации, кг</t>
  </si>
  <si>
    <t>Просрочены, кг</t>
  </si>
  <si>
    <r>
      <t xml:space="preserve">Коды со склада вводить сюда. Больше делать ничего не надо. Или ввести </t>
    </r>
    <r>
      <rPr>
        <b/>
        <sz val="8"/>
        <rFont val="Arial"/>
        <family val="2"/>
      </rPr>
      <t>(</t>
    </r>
    <r>
      <rPr>
        <b/>
        <sz val="10"/>
        <rFont val="Arial"/>
        <family val="2"/>
      </rPr>
      <t xml:space="preserve">- </t>
    </r>
    <r>
      <rPr>
        <b/>
        <sz val="8"/>
        <rFont val="Arial"/>
        <family val="2"/>
      </rPr>
      <t>)</t>
    </r>
    <r>
      <rPr>
        <sz val="8"/>
        <rFont val="Arial"/>
        <family val="2"/>
      </rPr>
      <t xml:space="preserve"> и нажать энтер.</t>
    </r>
  </si>
  <si>
    <t>Поле С8:U28 для расходуемого материала. Данные из этой таблицывносятся на лист "склад" автоматически.</t>
  </si>
  <si>
    <t>Коды (склад А4:А33)</t>
  </si>
  <si>
    <t xml:space="preserve">Тут вроде бы всё понятно. Изменяемые вручную только столбцы A, B, C, D, F и G. 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</si>
</sst>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\ mmm"/>
    <numFmt numFmtId="169" formatCode="d\ mmmm\,\ yyyy"/>
    <numFmt numFmtId="170" formatCode="d\-mmm\-yyyy"/>
    <numFmt numFmtId="171" formatCode="dd/mm/yy"/>
    <numFmt numFmtId="172" formatCode="0.0"/>
    <numFmt numFmtId="173" formatCode="#,##0.00_р_."/>
    <numFmt numFmtId="174" formatCode="0.000"/>
    <numFmt numFmtId="175" formatCode="0000000"/>
    <numFmt numFmtId="176" formatCode="00000000000"/>
    <numFmt numFmtId="177" formatCode="0&quot;       &quot;"/>
    <numFmt numFmtId="178" formatCode="0&quot;        &quot;"/>
    <numFmt numFmtId="179" formatCode="d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mmm\ yy"/>
    <numFmt numFmtId="185" formatCode="#,##0.00;[Red]#,##0.00"/>
    <numFmt numFmtId="186" formatCode="#,##0.00&quot;р.&quot;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00000"/>
    <numFmt numFmtId="192" formatCode="[$$-409]#,##0.00"/>
    <numFmt numFmtId="193" formatCode="_-[$$-409]* #,##0.00_ ;_-[$$-409]* \-#,##0.00\ ;_-[$$-409]* &quot;-&quot;??_ ;_-@_ "/>
    <numFmt numFmtId="194" formatCode="[$€-2]\ #,##0.00"/>
    <numFmt numFmtId="195" formatCode="[$$-409]#,##0.00_ ;\-[$$-409]#,##0.00\ "/>
    <numFmt numFmtId="196" formatCode="d/m"/>
    <numFmt numFmtId="197" formatCode="#,##0.0"/>
    <numFmt numFmtId="198" formatCode="#,##0&quot;р.&quot;"/>
    <numFmt numFmtId="199" formatCode="#,##0.000&quot;р.&quot;"/>
    <numFmt numFmtId="200" formatCode="#,##0.00&quot;р.&quot;;[Red]#,##0.00&quot;р.&quot;"/>
    <numFmt numFmtId="201" formatCode="dd\ mmm\ yy"/>
    <numFmt numFmtId="202" formatCode="d/m/yyyy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#,##0.000"/>
    <numFmt numFmtId="209" formatCode="[$-FC19]d\ mmmm\ yyyy\ &quot;г.&quot;"/>
    <numFmt numFmtId="210" formatCode="[$€-2]\ #,##0.00;[Red]\-[$€-2]\ #,##0.00"/>
    <numFmt numFmtId="211" formatCode="_-* #,##0.00[$€-1]_-;\-* #,##0.00[$€-1]_-;_-* &quot;-&quot;??[$€-1]_-"/>
    <numFmt numFmtId="212" formatCode="#,##0.00_ ;\-#,##0.00\ "/>
    <numFmt numFmtId="213" formatCode="d\ mmm\ yy"/>
    <numFmt numFmtId="214" formatCode="#,##0_р_."/>
    <numFmt numFmtId="215" formatCode="mmmm\ yy"/>
    <numFmt numFmtId="216" formatCode="#,##0.0_р_."/>
    <numFmt numFmtId="217" formatCode="0;[Red]0"/>
    <numFmt numFmtId="218" formatCode="#,##0_р_.;[Red]#,##0_р_."/>
    <numFmt numFmtId="219" formatCode="0_ ;[Red]\-0\ "/>
    <numFmt numFmtId="220" formatCode="0.00_ ;[Red]\-0.00\ "/>
    <numFmt numFmtId="221" formatCode="#,##0.00_р_.;[Red]#,##0.00_р_."/>
    <numFmt numFmtId="222" formatCode="#,##0.00\ [$RUR]"/>
    <numFmt numFmtId="223" formatCode="_-* #,##0.00\ [$RUR]_-;\-* #,##0.00\ [$RUR]_-;_-* &quot;-&quot;??\ [$RUR]_-;_-@_-"/>
    <numFmt numFmtId="224" formatCode="#,##0.00\ [$RUR];[Red]#,##0.00\ [$RUR]"/>
    <numFmt numFmtId="225" formatCode="#,##0.00\ [$RUR];[Red]\-#,##0.00\ [$RUR]"/>
    <numFmt numFmtId="226" formatCode="#,##0.00_ ;[Red]\-#,##0.00\ "/>
  </numFmts>
  <fonts count="74"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11"/>
      <name val="Calibri"/>
      <family val="2"/>
    </font>
    <font>
      <b/>
      <sz val="10"/>
      <color indexed="1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Palatino Linotype"/>
      <family val="2"/>
    </font>
    <font>
      <sz val="11"/>
      <color indexed="9"/>
      <name val="Palatino Linotype"/>
      <family val="2"/>
    </font>
    <font>
      <sz val="11"/>
      <color indexed="36"/>
      <name val="Palatino Linotype"/>
      <family val="2"/>
    </font>
    <font>
      <b/>
      <sz val="11"/>
      <color indexed="52"/>
      <name val="Palatino Linotype"/>
      <family val="2"/>
    </font>
    <font>
      <b/>
      <sz val="11"/>
      <color indexed="9"/>
      <name val="Palatino Linotype"/>
      <family val="2"/>
    </font>
    <font>
      <sz val="10"/>
      <name val="Arial Cyr"/>
      <family val="0"/>
    </font>
    <font>
      <i/>
      <sz val="11"/>
      <color indexed="23"/>
      <name val="Palatino Linotype"/>
      <family val="2"/>
    </font>
    <font>
      <sz val="11"/>
      <color indexed="17"/>
      <name val="Palatino Linotype"/>
      <family val="2"/>
    </font>
    <font>
      <b/>
      <sz val="15"/>
      <color indexed="62"/>
      <name val="Palatino Linotype"/>
      <family val="2"/>
    </font>
    <font>
      <b/>
      <sz val="13"/>
      <color indexed="62"/>
      <name val="Palatino Linotype"/>
      <family val="2"/>
    </font>
    <font>
      <b/>
      <sz val="11"/>
      <color indexed="62"/>
      <name val="Palatino Linotype"/>
      <family val="2"/>
    </font>
    <font>
      <sz val="11"/>
      <color indexed="62"/>
      <name val="Palatino Linotype"/>
      <family val="2"/>
    </font>
    <font>
      <sz val="11"/>
      <color indexed="52"/>
      <name val="Palatino Linotype"/>
      <family val="2"/>
    </font>
    <font>
      <sz val="11"/>
      <color indexed="60"/>
      <name val="Palatino Linotype"/>
      <family val="2"/>
    </font>
    <font>
      <sz val="10"/>
      <name val="Arial"/>
      <family val="2"/>
    </font>
    <font>
      <b/>
      <sz val="11"/>
      <color indexed="63"/>
      <name val="Palatino Linotype"/>
      <family val="2"/>
    </font>
    <font>
      <b/>
      <sz val="18"/>
      <color indexed="62"/>
      <name val="Century Gothic"/>
      <family val="2"/>
    </font>
    <font>
      <sz val="11"/>
      <color indexed="10"/>
      <name val="Palatino Linotyp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sz val="9"/>
      <color indexed="9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0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8"/>
      <name val="Tahoma"/>
      <family val="2"/>
    </font>
    <font>
      <b/>
      <sz val="8"/>
      <color indexed="10"/>
      <name val="Arial Baltic"/>
      <family val="2"/>
    </font>
    <font>
      <sz val="8"/>
      <color indexed="12"/>
      <name val="Times New Roman"/>
      <family val="1"/>
    </font>
    <font>
      <b/>
      <sz val="9"/>
      <color indexed="60"/>
      <name val="Arial CE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60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b/>
      <sz val="16"/>
      <color indexed="10"/>
      <name val="Arial"/>
      <family val="2"/>
    </font>
    <font>
      <b/>
      <sz val="18"/>
      <color indexed="12"/>
      <name val="Arial"/>
      <family val="2"/>
    </font>
    <font>
      <b/>
      <sz val="8"/>
      <color indexed="60"/>
      <name val="Arial CE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0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26" fillId="6" borderId="0" applyNumberFormat="0" applyBorder="0" applyAlignment="0" applyProtection="0"/>
    <xf numFmtId="0" fontId="27" fillId="2" borderId="1" applyNumberFormat="0" applyAlignment="0" applyProtection="0"/>
    <xf numFmtId="0" fontId="28" fillId="18" borderId="2" applyNumberFormat="0" applyAlignment="0" applyProtection="0"/>
    <xf numFmtId="211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1" applyNumberFormat="0" applyAlignment="0" applyProtection="0"/>
    <xf numFmtId="0" fontId="36" fillId="0" borderId="6" applyNumberFormat="0" applyFill="0" applyAlignment="0" applyProtection="0"/>
    <xf numFmtId="0" fontId="37" fillId="10" borderId="0" applyNumberFormat="0" applyBorder="0" applyAlignment="0" applyProtection="0"/>
    <xf numFmtId="0" fontId="38" fillId="25" borderId="7" applyNumberFormat="0" applyFont="0" applyAlignment="0" applyProtection="0"/>
    <xf numFmtId="0" fontId="39" fillId="2" borderId="8" applyNumberFormat="0" applyAlignment="0" applyProtection="0"/>
    <xf numFmtId="0" fontId="40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15" fillId="10" borderId="1" applyNumberFormat="0" applyAlignment="0" applyProtection="0"/>
    <xf numFmtId="0" fontId="16" fillId="13" borderId="8" applyNumberFormat="0" applyAlignment="0" applyProtection="0"/>
    <xf numFmtId="0" fontId="17" fillId="13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19" fillId="18" borderId="2" applyNumberFormat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3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13" borderId="15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wrapText="1"/>
    </xf>
    <xf numFmtId="0" fontId="1" fillId="13" borderId="1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27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1" fontId="1" fillId="27" borderId="15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9" fontId="0" fillId="0" borderId="15" xfId="102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9" fontId="0" fillId="0" borderId="15" xfId="102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0" xfId="96" applyFill="1" applyAlignment="1">
      <alignment/>
      <protection/>
    </xf>
    <xf numFmtId="0" fontId="0" fillId="0" borderId="16" xfId="96" applyFill="1" applyBorder="1" applyAlignment="1">
      <alignment/>
      <protection/>
    </xf>
    <xf numFmtId="0" fontId="4" fillId="0" borderId="15" xfId="96" applyFont="1" applyFill="1" applyBorder="1" applyAlignment="1">
      <alignment horizontal="center" vertical="center" wrapText="1"/>
      <protection/>
    </xf>
    <xf numFmtId="1" fontId="5" fillId="0" borderId="15" xfId="96" applyNumberFormat="1" applyFont="1" applyFill="1" applyBorder="1" applyAlignment="1">
      <alignment horizontal="center" wrapText="1"/>
      <protection/>
    </xf>
    <xf numFmtId="0" fontId="0" fillId="0" borderId="0" xfId="96">
      <alignment/>
      <protection/>
    </xf>
    <xf numFmtId="0" fontId="0" fillId="10" borderId="18" xfId="96" applyFill="1" applyBorder="1">
      <alignment/>
      <protection/>
    </xf>
    <xf numFmtId="0" fontId="6" fillId="10" borderId="19" xfId="96" applyFont="1" applyFill="1" applyBorder="1" applyAlignment="1">
      <alignment horizontal="center"/>
      <protection/>
    </xf>
    <xf numFmtId="2" fontId="0" fillId="0" borderId="0" xfId="96" applyNumberFormat="1">
      <alignment/>
      <protection/>
    </xf>
    <xf numFmtId="0" fontId="0" fillId="7" borderId="20" xfId="96" applyFont="1" applyFill="1" applyBorder="1">
      <alignment/>
      <protection/>
    </xf>
    <xf numFmtId="0" fontId="0" fillId="0" borderId="0" xfId="96" applyFont="1" applyAlignment="1">
      <alignment horizontal="left"/>
      <protection/>
    </xf>
    <xf numFmtId="1" fontId="7" fillId="7" borderId="21" xfId="96" applyNumberFormat="1" applyFont="1" applyFill="1" applyBorder="1" applyAlignment="1">
      <alignment horizontal="center" wrapText="1"/>
      <protection/>
    </xf>
    <xf numFmtId="0" fontId="38" fillId="0" borderId="0" xfId="97" applyAlignment="1">
      <alignment horizontal="center"/>
      <protection/>
    </xf>
    <xf numFmtId="0" fontId="38" fillId="0" borderId="0" xfId="97">
      <alignment/>
      <protection/>
    </xf>
    <xf numFmtId="0" fontId="44" fillId="0" borderId="15" xfId="97" applyFont="1" applyBorder="1" applyAlignment="1">
      <alignment horizontal="center"/>
      <protection/>
    </xf>
    <xf numFmtId="0" fontId="44" fillId="0" borderId="22" xfId="97" applyFont="1" applyBorder="1" applyAlignment="1">
      <alignment horizontal="center"/>
      <protection/>
    </xf>
    <xf numFmtId="0" fontId="50" fillId="0" borderId="15" xfId="97" applyFont="1" applyBorder="1" applyAlignment="1">
      <alignment horizontal="center"/>
      <protection/>
    </xf>
    <xf numFmtId="0" fontId="45" fillId="0" borderId="0" xfId="97" applyFont="1">
      <alignment/>
      <protection/>
    </xf>
    <xf numFmtId="0" fontId="38" fillId="0" borderId="23" xfId="97" applyBorder="1">
      <alignment/>
      <protection/>
    </xf>
    <xf numFmtId="0" fontId="44" fillId="0" borderId="24" xfId="97" applyFont="1" applyBorder="1" applyAlignment="1">
      <alignment horizontal="center"/>
      <protection/>
    </xf>
    <xf numFmtId="0" fontId="44" fillId="0" borderId="25" xfId="97" applyFont="1" applyBorder="1" applyAlignment="1">
      <alignment horizontal="center"/>
      <protection/>
    </xf>
    <xf numFmtId="0" fontId="38" fillId="0" borderId="0" xfId="97" applyAlignment="1">
      <alignment vertical="center"/>
      <protection/>
    </xf>
    <xf numFmtId="0" fontId="52" fillId="0" borderId="0" xfId="97" applyFont="1" applyAlignment="1">
      <alignment vertical="center"/>
      <protection/>
    </xf>
    <xf numFmtId="0" fontId="38" fillId="0" borderId="0" xfId="97" applyBorder="1">
      <alignment/>
      <protection/>
    </xf>
    <xf numFmtId="49" fontId="56" fillId="28" borderId="26" xfId="97" applyNumberFormat="1" applyFont="1" applyFill="1" applyBorder="1" applyAlignment="1" applyProtection="1">
      <alignment horizontal="center"/>
      <protection locked="0"/>
    </xf>
    <xf numFmtId="0" fontId="57" fillId="0" borderId="15" xfId="97" applyFont="1" applyFill="1" applyBorder="1" applyAlignment="1" applyProtection="1">
      <alignment horizontal="left" indent="1"/>
      <protection locked="0"/>
    </xf>
    <xf numFmtId="0" fontId="38" fillId="0" borderId="0" xfId="97" applyFill="1">
      <alignment/>
      <protection/>
    </xf>
    <xf numFmtId="0" fontId="38" fillId="0" borderId="0" xfId="97" applyAlignment="1">
      <alignment horizontal="center" vertical="center"/>
      <protection/>
    </xf>
    <xf numFmtId="0" fontId="38" fillId="0" borderId="0" xfId="97" applyAlignment="1">
      <alignment horizontal="right"/>
      <protection/>
    </xf>
    <xf numFmtId="0" fontId="38" fillId="0" borderId="0" xfId="97" applyBorder="1" applyAlignment="1">
      <alignment horizontal="center"/>
      <protection/>
    </xf>
    <xf numFmtId="0" fontId="38" fillId="0" borderId="26" xfId="97" applyBorder="1">
      <alignment/>
      <protection/>
    </xf>
    <xf numFmtId="0" fontId="47" fillId="0" borderId="27" xfId="97" applyFont="1" applyBorder="1" applyAlignment="1">
      <alignment horizontal="center"/>
      <protection/>
    </xf>
    <xf numFmtId="0" fontId="44" fillId="0" borderId="27" xfId="97" applyFont="1" applyBorder="1" applyAlignment="1">
      <alignment horizontal="center"/>
      <protection/>
    </xf>
    <xf numFmtId="0" fontId="50" fillId="0" borderId="28" xfId="97" applyFont="1" applyBorder="1" applyAlignment="1">
      <alignment horizontal="center" vertical="center" wrapText="1"/>
      <protection/>
    </xf>
    <xf numFmtId="0" fontId="38" fillId="0" borderId="29" xfId="97" applyBorder="1" applyAlignment="1">
      <alignment vertical="center"/>
      <protection/>
    </xf>
    <xf numFmtId="0" fontId="44" fillId="0" borderId="30" xfId="97" applyFont="1" applyBorder="1">
      <alignment/>
      <protection/>
    </xf>
    <xf numFmtId="0" fontId="44" fillId="0" borderId="31" xfId="97" applyFont="1" applyBorder="1">
      <alignment/>
      <protection/>
    </xf>
    <xf numFmtId="0" fontId="46" fillId="0" borderId="32" xfId="97" applyFont="1" applyBorder="1" applyAlignment="1">
      <alignment horizontal="center" vertical="center" wrapText="1"/>
      <protection/>
    </xf>
    <xf numFmtId="0" fontId="53" fillId="0" borderId="24" xfId="97" applyFont="1" applyBorder="1" applyAlignment="1">
      <alignment horizontal="center" vertical="center"/>
      <protection/>
    </xf>
    <xf numFmtId="0" fontId="65" fillId="0" borderId="24" xfId="97" applyFont="1" applyBorder="1" applyAlignment="1">
      <alignment horizontal="center" vertical="center"/>
      <protection/>
    </xf>
    <xf numFmtId="0" fontId="53" fillId="0" borderId="33" xfId="97" applyFont="1" applyBorder="1" applyAlignment="1">
      <alignment horizontal="center" vertical="center"/>
      <protection/>
    </xf>
    <xf numFmtId="0" fontId="49" fillId="0" borderId="34" xfId="97" applyFont="1" applyBorder="1" applyAlignment="1">
      <alignment horizontal="center"/>
      <protection/>
    </xf>
    <xf numFmtId="0" fontId="51" fillId="0" borderId="35" xfId="97" applyFont="1" applyBorder="1" applyAlignment="1">
      <alignment horizontal="center" vertical="center"/>
      <protection/>
    </xf>
    <xf numFmtId="0" fontId="53" fillId="0" borderId="36" xfId="97" applyFont="1" applyBorder="1" applyAlignment="1">
      <alignment horizontal="center" vertical="center"/>
      <protection/>
    </xf>
    <xf numFmtId="0" fontId="50" fillId="0" borderId="18" xfId="97" applyFont="1" applyBorder="1" applyAlignment="1">
      <alignment horizontal="left" vertical="center" wrapText="1" indent="1"/>
      <protection/>
    </xf>
    <xf numFmtId="0" fontId="50" fillId="0" borderId="23" xfId="97" applyFont="1" applyBorder="1" applyAlignment="1">
      <alignment horizontal="left" vertical="center" wrapText="1" indent="1"/>
      <protection/>
    </xf>
    <xf numFmtId="0" fontId="57" fillId="0" borderId="37" xfId="97" applyFont="1" applyFill="1" applyBorder="1" applyAlignment="1" applyProtection="1">
      <alignment horizontal="left" indent="1"/>
      <protection locked="0"/>
    </xf>
    <xf numFmtId="202" fontId="56" fillId="0" borderId="37" xfId="97" applyNumberFormat="1" applyFont="1" applyBorder="1" applyAlignment="1" applyProtection="1">
      <alignment horizontal="center"/>
      <protection locked="0"/>
    </xf>
    <xf numFmtId="202" fontId="56" fillId="0" borderId="15" xfId="97" applyNumberFormat="1" applyFont="1" applyFill="1" applyBorder="1" applyAlignment="1" applyProtection="1">
      <alignment horizontal="center"/>
      <protection locked="0"/>
    </xf>
    <xf numFmtId="1" fontId="56" fillId="0" borderId="37" xfId="97" applyNumberFormat="1" applyFont="1" applyBorder="1" applyAlignment="1" applyProtection="1">
      <alignment horizontal="center"/>
      <protection locked="0"/>
    </xf>
    <xf numFmtId="1" fontId="56" fillId="0" borderId="15" xfId="97" applyNumberFormat="1" applyFont="1" applyBorder="1" applyAlignment="1" applyProtection="1">
      <alignment horizontal="center"/>
      <protection locked="0"/>
    </xf>
    <xf numFmtId="0" fontId="58" fillId="0" borderId="38" xfId="97" applyFont="1" applyFill="1" applyBorder="1" applyAlignment="1" applyProtection="1">
      <alignment horizontal="center"/>
      <protection locked="0"/>
    </xf>
    <xf numFmtId="0" fontId="56" fillId="0" borderId="34" xfId="97" applyFont="1" applyFill="1" applyBorder="1" applyAlignment="1" applyProtection="1">
      <alignment horizontal="center"/>
      <protection locked="0"/>
    </xf>
    <xf numFmtId="49" fontId="56" fillId="28" borderId="18" xfId="97" applyNumberFormat="1" applyFont="1" applyFill="1" applyBorder="1" applyAlignment="1" applyProtection="1">
      <alignment horizontal="center"/>
      <protection locked="0"/>
    </xf>
    <xf numFmtId="0" fontId="56" fillId="0" borderId="30" xfId="97" applyFont="1" applyFill="1" applyBorder="1" applyAlignment="1" applyProtection="1">
      <alignment horizontal="center"/>
      <protection locked="0"/>
    </xf>
    <xf numFmtId="0" fontId="58" fillId="0" borderId="39" xfId="97" applyFont="1" applyFill="1" applyBorder="1" applyAlignment="1" applyProtection="1">
      <alignment horizontal="center"/>
      <protection locked="0"/>
    </xf>
    <xf numFmtId="49" fontId="54" fillId="7" borderId="40" xfId="97" applyNumberFormat="1" applyFont="1" applyFill="1" applyBorder="1" applyAlignment="1" applyProtection="1">
      <alignment horizontal="center" vertical="center"/>
      <protection/>
    </xf>
    <xf numFmtId="0" fontId="68" fillId="7" borderId="41" xfId="97" applyFont="1" applyFill="1" applyBorder="1" applyAlignment="1" applyProtection="1">
      <alignment horizontal="center" vertical="center"/>
      <protection/>
    </xf>
    <xf numFmtId="0" fontId="54" fillId="7" borderId="41" xfId="97" applyFont="1" applyFill="1" applyBorder="1" applyAlignment="1" applyProtection="1">
      <alignment horizontal="center" vertical="center"/>
      <protection/>
    </xf>
    <xf numFmtId="0" fontId="45" fillId="7" borderId="32" xfId="97" applyFont="1" applyFill="1" applyBorder="1" applyAlignment="1" applyProtection="1">
      <alignment horizontal="left" indent="1"/>
      <protection/>
    </xf>
    <xf numFmtId="1" fontId="73" fillId="0" borderId="42" xfId="97" applyNumberFormat="1" applyFont="1" applyBorder="1" applyAlignment="1" applyProtection="1">
      <alignment horizontal="center"/>
      <protection/>
    </xf>
    <xf numFmtId="49" fontId="45" fillId="0" borderId="36" xfId="97" applyNumberFormat="1" applyFont="1" applyFill="1" applyBorder="1" applyAlignment="1" applyProtection="1">
      <alignment horizontal="center" vertical="center"/>
      <protection/>
    </xf>
    <xf numFmtId="0" fontId="45" fillId="0" borderId="43" xfId="97" applyFont="1" applyFill="1" applyBorder="1" applyAlignment="1" applyProtection="1">
      <alignment horizontal="center" vertical="center"/>
      <protection/>
    </xf>
    <xf numFmtId="0" fontId="55" fillId="0" borderId="43" xfId="97" applyFont="1" applyFill="1" applyBorder="1" applyAlignment="1" applyProtection="1">
      <alignment horizontal="center" vertical="center" wrapText="1"/>
      <protection/>
    </xf>
    <xf numFmtId="0" fontId="55" fillId="0" borderId="44" xfId="97" applyFont="1" applyFill="1" applyBorder="1" applyAlignment="1" applyProtection="1">
      <alignment horizontal="center" vertical="center" wrapText="1"/>
      <protection/>
    </xf>
    <xf numFmtId="0" fontId="55" fillId="0" borderId="45" xfId="97" applyFont="1" applyFill="1" applyBorder="1" applyAlignment="1" applyProtection="1">
      <alignment horizontal="center" vertical="center"/>
      <protection/>
    </xf>
    <xf numFmtId="0" fontId="55" fillId="0" borderId="46" xfId="97" applyFont="1" applyFill="1" applyBorder="1" applyAlignment="1" applyProtection="1">
      <alignment horizontal="center" vertical="center"/>
      <protection/>
    </xf>
    <xf numFmtId="0" fontId="55" fillId="0" borderId="41" xfId="97" applyFont="1" applyFill="1" applyBorder="1" applyAlignment="1" applyProtection="1">
      <alignment horizontal="center" vertical="center" wrapText="1"/>
      <protection/>
    </xf>
    <xf numFmtId="0" fontId="55" fillId="0" borderId="40" xfId="97" applyFont="1" applyFill="1" applyBorder="1" applyAlignment="1" applyProtection="1">
      <alignment horizontal="center" vertical="center" wrapText="1"/>
      <protection/>
    </xf>
    <xf numFmtId="0" fontId="55" fillId="0" borderId="40" xfId="97" applyFont="1" applyFill="1" applyBorder="1" applyAlignment="1" applyProtection="1">
      <alignment horizontal="center" vertical="center"/>
      <protection/>
    </xf>
    <xf numFmtId="0" fontId="45" fillId="6" borderId="36" xfId="97" applyFont="1" applyFill="1" applyBorder="1" applyAlignment="1" applyProtection="1">
      <alignment horizontal="left" indent="1"/>
      <protection/>
    </xf>
    <xf numFmtId="0" fontId="45" fillId="0" borderId="33" xfId="97" applyFont="1" applyBorder="1" applyAlignment="1" applyProtection="1">
      <alignment horizontal="center"/>
      <protection/>
    </xf>
    <xf numFmtId="49" fontId="45" fillId="0" borderId="47" xfId="97" applyNumberFormat="1" applyFont="1" applyFill="1" applyBorder="1" applyAlignment="1" applyProtection="1">
      <alignment horizontal="center" vertical="center"/>
      <protection/>
    </xf>
    <xf numFmtId="0" fontId="55" fillId="0" borderId="48" xfId="97" applyFont="1" applyFill="1" applyBorder="1" applyAlignment="1" applyProtection="1">
      <alignment horizontal="center" vertical="center"/>
      <protection/>
    </xf>
    <xf numFmtId="0" fontId="55" fillId="0" borderId="48" xfId="97" applyFont="1" applyFill="1" applyBorder="1" applyAlignment="1" applyProtection="1">
      <alignment horizontal="center" vertical="center" wrapText="1"/>
      <protection/>
    </xf>
    <xf numFmtId="0" fontId="55" fillId="0" borderId="49" xfId="97" applyFont="1" applyFill="1" applyBorder="1" applyAlignment="1" applyProtection="1">
      <alignment horizontal="center" vertical="center"/>
      <protection/>
    </xf>
    <xf numFmtId="0" fontId="55" fillId="0" borderId="50" xfId="97" applyFont="1" applyFill="1" applyBorder="1" applyAlignment="1" applyProtection="1">
      <alignment horizontal="center" vertical="center"/>
      <protection/>
    </xf>
    <xf numFmtId="0" fontId="55" fillId="0" borderId="51" xfId="97" applyFont="1" applyFill="1" applyBorder="1" applyAlignment="1" applyProtection="1">
      <alignment horizontal="center" vertical="center"/>
      <protection/>
    </xf>
    <xf numFmtId="0" fontId="55" fillId="0" borderId="0" xfId="97" applyFont="1" applyFill="1" applyBorder="1" applyAlignment="1" applyProtection="1">
      <alignment horizontal="center" vertical="center" wrapText="1"/>
      <protection/>
    </xf>
    <xf numFmtId="0" fontId="38" fillId="0" borderId="50" xfId="97" applyFill="1" applyBorder="1" applyProtection="1">
      <alignment/>
      <protection/>
    </xf>
    <xf numFmtId="0" fontId="55" fillId="0" borderId="0" xfId="97" applyFont="1" applyFill="1" applyBorder="1" applyAlignment="1" applyProtection="1">
      <alignment horizontal="center" vertical="center"/>
      <protection/>
    </xf>
    <xf numFmtId="0" fontId="55" fillId="0" borderId="52" xfId="97" applyFont="1" applyFill="1" applyBorder="1" applyAlignment="1" applyProtection="1">
      <alignment horizontal="center" vertical="center"/>
      <protection/>
    </xf>
    <xf numFmtId="0" fontId="55" fillId="0" borderId="53" xfId="97" applyFont="1" applyFill="1" applyBorder="1" applyAlignment="1" applyProtection="1">
      <alignment horizontal="center" vertical="center"/>
      <protection/>
    </xf>
    <xf numFmtId="0" fontId="55" fillId="0" borderId="54" xfId="97" applyFont="1" applyFill="1" applyBorder="1" applyAlignment="1" applyProtection="1">
      <alignment horizontal="center" vertical="center"/>
      <protection/>
    </xf>
    <xf numFmtId="0" fontId="38" fillId="0" borderId="0" xfId="97" applyProtection="1">
      <alignment/>
      <protection/>
    </xf>
    <xf numFmtId="202" fontId="56" fillId="0" borderId="55" xfId="97" applyNumberFormat="1" applyFont="1" applyBorder="1" applyAlignment="1" applyProtection="1">
      <alignment horizontal="center"/>
      <protection/>
    </xf>
    <xf numFmtId="0" fontId="59" fillId="0" borderId="56" xfId="97" applyFont="1" applyBorder="1" applyAlignment="1" applyProtection="1">
      <alignment horizontal="center" vertical="center"/>
      <protection/>
    </xf>
    <xf numFmtId="0" fontId="56" fillId="0" borderId="37" xfId="97" applyFont="1" applyBorder="1" applyAlignment="1" applyProtection="1">
      <alignment horizontal="center" vertical="center"/>
      <protection/>
    </xf>
    <xf numFmtId="0" fontId="56" fillId="0" borderId="55" xfId="97" applyFont="1" applyBorder="1" applyAlignment="1" applyProtection="1">
      <alignment horizontal="center" vertical="center"/>
      <protection/>
    </xf>
    <xf numFmtId="0" fontId="70" fillId="0" borderId="30" xfId="97" applyFont="1" applyFill="1" applyBorder="1" applyAlignment="1" applyProtection="1">
      <alignment horizontal="center"/>
      <protection/>
    </xf>
    <xf numFmtId="0" fontId="56" fillId="0" borderId="57" xfId="97" applyFont="1" applyBorder="1" applyAlignment="1" applyProtection="1">
      <alignment horizontal="center"/>
      <protection/>
    </xf>
    <xf numFmtId="1" fontId="56" fillId="0" borderId="58" xfId="97" applyNumberFormat="1" applyFont="1" applyBorder="1" applyProtection="1">
      <alignment/>
      <protection/>
    </xf>
    <xf numFmtId="9" fontId="56" fillId="0" borderId="55" xfId="97" applyNumberFormat="1" applyFont="1" applyBorder="1" applyProtection="1">
      <alignment/>
      <protection/>
    </xf>
    <xf numFmtId="173" fontId="64" fillId="0" borderId="19" xfId="97" applyNumberFormat="1" applyFont="1" applyBorder="1" applyAlignment="1" applyProtection="1">
      <alignment horizontal="center"/>
      <protection/>
    </xf>
    <xf numFmtId="202" fontId="56" fillId="0" borderId="22" xfId="97" applyNumberFormat="1" applyFont="1" applyBorder="1" applyAlignment="1" applyProtection="1">
      <alignment horizontal="center"/>
      <protection/>
    </xf>
    <xf numFmtId="0" fontId="59" fillId="0" borderId="59" xfId="97" applyFont="1" applyBorder="1" applyAlignment="1" applyProtection="1">
      <alignment horizontal="center" vertical="center"/>
      <protection/>
    </xf>
    <xf numFmtId="0" fontId="70" fillId="0" borderId="34" xfId="97" applyFont="1" applyFill="1" applyBorder="1" applyAlignment="1" applyProtection="1">
      <alignment horizontal="center"/>
      <protection/>
    </xf>
    <xf numFmtId="0" fontId="56" fillId="0" borderId="60" xfId="97" applyFont="1" applyBorder="1" applyAlignment="1" applyProtection="1">
      <alignment horizontal="center"/>
      <protection/>
    </xf>
    <xf numFmtId="1" fontId="56" fillId="0" borderId="61" xfId="97" applyNumberFormat="1" applyFont="1" applyBorder="1" applyProtection="1">
      <alignment/>
      <protection/>
    </xf>
    <xf numFmtId="9" fontId="56" fillId="0" borderId="22" xfId="97" applyNumberFormat="1" applyFont="1" applyBorder="1" applyProtection="1">
      <alignment/>
      <protection/>
    </xf>
    <xf numFmtId="1" fontId="72" fillId="0" borderId="62" xfId="96" applyNumberFormat="1" applyFont="1" applyFill="1" applyBorder="1" applyAlignment="1" applyProtection="1">
      <alignment horizontal="center" wrapText="1"/>
      <protection/>
    </xf>
    <xf numFmtId="173" fontId="64" fillId="0" borderId="62" xfId="97" applyNumberFormat="1" applyFont="1" applyBorder="1" applyAlignment="1" applyProtection="1">
      <alignment horizontal="center"/>
      <protection/>
    </xf>
    <xf numFmtId="1" fontId="56" fillId="0" borderId="63" xfId="97" applyNumberFormat="1" applyFont="1" applyBorder="1" applyProtection="1">
      <alignment/>
      <protection/>
    </xf>
    <xf numFmtId="49" fontId="56" fillId="28" borderId="23" xfId="97" applyNumberFormat="1" applyFont="1" applyFill="1" applyBorder="1" applyAlignment="1" applyProtection="1">
      <alignment horizontal="center"/>
      <protection/>
    </xf>
    <xf numFmtId="0" fontId="57" fillId="0" borderId="24" xfId="97" applyFont="1" applyFill="1" applyBorder="1" applyAlignment="1" applyProtection="1">
      <alignment horizontal="left" indent="1"/>
      <protection/>
    </xf>
    <xf numFmtId="0" fontId="56" fillId="0" borderId="24" xfId="97" applyFont="1" applyBorder="1" applyAlignment="1" applyProtection="1">
      <alignment horizontal="center"/>
      <protection/>
    </xf>
    <xf numFmtId="173" fontId="56" fillId="0" borderId="24" xfId="97" applyNumberFormat="1" applyFont="1" applyBorder="1" applyAlignment="1" applyProtection="1">
      <alignment horizontal="right"/>
      <protection/>
    </xf>
    <xf numFmtId="173" fontId="56" fillId="0" borderId="64" xfId="97" applyNumberFormat="1" applyFont="1" applyBorder="1" applyAlignment="1" applyProtection="1">
      <alignment horizontal="right"/>
      <protection/>
    </xf>
    <xf numFmtId="0" fontId="56" fillId="0" borderId="31" xfId="97" applyFont="1" applyFill="1" applyBorder="1" applyAlignment="1" applyProtection="1">
      <alignment horizontal="center"/>
      <protection/>
    </xf>
    <xf numFmtId="0" fontId="58" fillId="0" borderId="65" xfId="97" applyFont="1" applyFill="1" applyBorder="1" applyAlignment="1" applyProtection="1">
      <alignment horizontal="center"/>
      <protection/>
    </xf>
    <xf numFmtId="0" fontId="59" fillId="0" borderId="66" xfId="97" applyFont="1" applyBorder="1" applyAlignment="1" applyProtection="1">
      <alignment horizontal="center" vertical="center"/>
      <protection/>
    </xf>
    <xf numFmtId="0" fontId="56" fillId="0" borderId="43" xfId="97" applyFont="1" applyBorder="1" applyAlignment="1" applyProtection="1">
      <alignment horizontal="center" vertical="center"/>
      <protection/>
    </xf>
    <xf numFmtId="0" fontId="56" fillId="0" borderId="44" xfId="97" applyFont="1" applyBorder="1" applyAlignment="1" applyProtection="1">
      <alignment horizontal="center" vertical="center"/>
      <protection/>
    </xf>
    <xf numFmtId="0" fontId="60" fillId="0" borderId="29" xfId="97" applyFont="1" applyFill="1" applyBorder="1" applyAlignment="1" applyProtection="1">
      <alignment horizontal="center"/>
      <protection/>
    </xf>
    <xf numFmtId="0" fontId="56" fillId="0" borderId="67" xfId="97" applyFont="1" applyBorder="1" applyAlignment="1" applyProtection="1">
      <alignment horizontal="center"/>
      <protection/>
    </xf>
    <xf numFmtId="0" fontId="56" fillId="0" borderId="68" xfId="97" applyFont="1" applyBorder="1" applyAlignment="1" applyProtection="1">
      <alignment horizontal="right"/>
      <protection/>
    </xf>
    <xf numFmtId="0" fontId="56" fillId="0" borderId="35" xfId="97" applyFont="1" applyBorder="1" applyAlignment="1" applyProtection="1">
      <alignment horizontal="right"/>
      <protection/>
    </xf>
    <xf numFmtId="173" fontId="56" fillId="0" borderId="25" xfId="97" applyNumberFormat="1" applyFont="1" applyBorder="1" applyAlignment="1" applyProtection="1">
      <alignment horizontal="right"/>
      <protection/>
    </xf>
    <xf numFmtId="0" fontId="38" fillId="0" borderId="0" xfId="97" applyBorder="1" applyProtection="1">
      <alignment/>
      <protection/>
    </xf>
    <xf numFmtId="49" fontId="50" fillId="29" borderId="36" xfId="97" applyNumberFormat="1" applyFont="1" applyFill="1" applyBorder="1" applyAlignment="1" applyProtection="1">
      <alignment horizontal="center"/>
      <protection/>
    </xf>
    <xf numFmtId="0" fontId="50" fillId="29" borderId="43" xfId="97" applyFont="1" applyFill="1" applyBorder="1" applyAlignment="1" applyProtection="1">
      <alignment/>
      <protection/>
    </xf>
    <xf numFmtId="0" fontId="50" fillId="29" borderId="43" xfId="97" applyFont="1" applyFill="1" applyBorder="1" applyAlignment="1" applyProtection="1">
      <alignment horizontal="center"/>
      <protection/>
    </xf>
    <xf numFmtId="0" fontId="45" fillId="29" borderId="43" xfId="97" applyFont="1" applyFill="1" applyBorder="1" applyAlignment="1" applyProtection="1">
      <alignment horizontal="right"/>
      <protection/>
    </xf>
    <xf numFmtId="0" fontId="45" fillId="29" borderId="41" xfId="97" applyFont="1" applyFill="1" applyBorder="1" applyAlignment="1" applyProtection="1">
      <alignment horizontal="right"/>
      <protection/>
    </xf>
    <xf numFmtId="0" fontId="61" fillId="29" borderId="45" xfId="97" applyFont="1" applyFill="1" applyBorder="1" applyAlignment="1" applyProtection="1">
      <alignment horizontal="center" vertical="center"/>
      <protection/>
    </xf>
    <xf numFmtId="0" fontId="71" fillId="29" borderId="46" xfId="97" applyNumberFormat="1" applyFont="1" applyFill="1" applyBorder="1" applyAlignment="1" applyProtection="1">
      <alignment horizontal="center" vertical="center"/>
      <protection/>
    </xf>
    <xf numFmtId="0" fontId="62" fillId="0" borderId="69" xfId="97" applyFont="1" applyBorder="1" applyAlignment="1" applyProtection="1">
      <alignment horizontal="center" vertical="center"/>
      <protection/>
    </xf>
    <xf numFmtId="0" fontId="62" fillId="0" borderId="44" xfId="97" applyFont="1" applyBorder="1" applyAlignment="1" applyProtection="1">
      <alignment horizontal="center" vertical="center"/>
      <protection/>
    </xf>
    <xf numFmtId="0" fontId="62" fillId="0" borderId="41" xfId="97" applyFont="1" applyBorder="1" applyAlignment="1" applyProtection="1">
      <alignment horizontal="center" vertical="center"/>
      <protection/>
    </xf>
    <xf numFmtId="0" fontId="63" fillId="29" borderId="45" xfId="97" applyFont="1" applyFill="1" applyBorder="1" applyAlignment="1" applyProtection="1">
      <alignment horizontal="center" vertical="center"/>
      <protection/>
    </xf>
    <xf numFmtId="0" fontId="61" fillId="29" borderId="41" xfId="97" applyFont="1" applyFill="1" applyBorder="1" applyAlignment="1" applyProtection="1">
      <alignment horizontal="center" vertical="center"/>
      <protection/>
    </xf>
    <xf numFmtId="0" fontId="61" fillId="29" borderId="40" xfId="97" applyFont="1" applyFill="1" applyBorder="1" applyAlignment="1" applyProtection="1">
      <alignment vertical="center"/>
      <protection/>
    </xf>
    <xf numFmtId="0" fontId="61" fillId="29" borderId="41" xfId="97" applyFont="1" applyFill="1" applyBorder="1" applyAlignment="1" applyProtection="1">
      <alignment vertical="center"/>
      <protection/>
    </xf>
    <xf numFmtId="2" fontId="61" fillId="29" borderId="46" xfId="97" applyNumberFormat="1" applyFont="1" applyFill="1" applyBorder="1" applyAlignment="1" applyProtection="1">
      <alignment vertical="center"/>
      <protection/>
    </xf>
    <xf numFmtId="0" fontId="45" fillId="0" borderId="0" xfId="97" applyFont="1" applyBorder="1" applyProtection="1">
      <alignment/>
      <protection/>
    </xf>
    <xf numFmtId="0" fontId="45" fillId="0" borderId="0" xfId="97" applyFont="1" applyProtection="1">
      <alignment/>
      <protection/>
    </xf>
    <xf numFmtId="0" fontId="47" fillId="0" borderId="27" xfId="97" applyFont="1" applyBorder="1" applyAlignment="1" applyProtection="1">
      <alignment horizontal="center"/>
      <protection locked="0"/>
    </xf>
    <xf numFmtId="0" fontId="44" fillId="0" borderId="15" xfId="97" applyFont="1" applyBorder="1" applyAlignment="1" applyProtection="1">
      <alignment horizontal="center"/>
      <protection locked="0"/>
    </xf>
    <xf numFmtId="0" fontId="50" fillId="0" borderId="15" xfId="97" applyFont="1" applyBorder="1" applyAlignment="1" applyProtection="1">
      <alignment horizontal="center"/>
      <protection locked="0"/>
    </xf>
    <xf numFmtId="0" fontId="44" fillId="0" borderId="27" xfId="97" applyFont="1" applyBorder="1" applyAlignment="1" applyProtection="1">
      <alignment horizontal="center"/>
      <protection locked="0"/>
    </xf>
    <xf numFmtId="0" fontId="44" fillId="0" borderId="22" xfId="97" applyFont="1" applyBorder="1" applyAlignment="1" applyProtection="1">
      <alignment horizontal="center"/>
      <protection locked="0"/>
    </xf>
    <xf numFmtId="0" fontId="44" fillId="0" borderId="70" xfId="97" applyFont="1" applyBorder="1" applyAlignment="1" applyProtection="1">
      <alignment horizontal="center"/>
      <protection locked="0"/>
    </xf>
    <xf numFmtId="0" fontId="44" fillId="0" borderId="62" xfId="97" applyFont="1" applyBorder="1" applyAlignment="1" applyProtection="1">
      <alignment horizontal="center"/>
      <protection locked="0"/>
    </xf>
    <xf numFmtId="0" fontId="50" fillId="0" borderId="62" xfId="97" applyFont="1" applyBorder="1" applyAlignment="1" applyProtection="1">
      <alignment horizontal="center"/>
      <protection locked="0"/>
    </xf>
    <xf numFmtId="0" fontId="49" fillId="0" borderId="61" xfId="97" applyFont="1" applyBorder="1" applyAlignment="1" applyProtection="1">
      <alignment horizontal="left" vertical="center" wrapText="1" indent="1"/>
      <protection locked="0"/>
    </xf>
    <xf numFmtId="0" fontId="44" fillId="0" borderId="45" xfId="97" applyFont="1" applyBorder="1" applyAlignment="1">
      <alignment horizontal="center" vertical="center" wrapText="1"/>
      <protection/>
    </xf>
    <xf numFmtId="0" fontId="44" fillId="0" borderId="23" xfId="97" applyFont="1" applyBorder="1" applyAlignment="1">
      <alignment horizontal="left" vertical="center" wrapText="1" indent="1"/>
      <protection/>
    </xf>
    <xf numFmtId="0" fontId="44" fillId="0" borderId="40" xfId="97" applyFont="1" applyBorder="1" applyAlignment="1">
      <alignment horizontal="center" vertical="center" wrapText="1"/>
      <protection/>
    </xf>
    <xf numFmtId="0" fontId="44" fillId="0" borderId="41" xfId="97" applyFont="1" applyBorder="1" applyAlignment="1">
      <alignment horizontal="center" vertical="center" wrapText="1"/>
      <protection/>
    </xf>
    <xf numFmtId="0" fontId="44" fillId="0" borderId="46" xfId="97" applyFont="1" applyBorder="1" applyAlignment="1">
      <alignment horizontal="center" vertical="center" wrapText="1"/>
      <protection/>
    </xf>
    <xf numFmtId="0" fontId="48" fillId="0" borderId="35" xfId="97" applyFont="1" applyBorder="1" applyAlignment="1" applyProtection="1">
      <alignment horizontal="center" vertical="center" wrapText="1"/>
      <protection hidden="1"/>
    </xf>
    <xf numFmtId="0" fontId="48" fillId="0" borderId="66" xfId="97" applyFont="1" applyBorder="1" applyAlignment="1" applyProtection="1">
      <alignment horizontal="center" vertical="center" wrapText="1"/>
      <protection hidden="1"/>
    </xf>
    <xf numFmtId="0" fontId="47" fillId="0" borderId="37" xfId="97" applyFont="1" applyBorder="1" applyAlignment="1" applyProtection="1">
      <alignment horizontal="center" vertical="center" wrapText="1"/>
      <protection hidden="1"/>
    </xf>
    <xf numFmtId="0" fontId="66" fillId="0" borderId="71" xfId="97" applyFont="1" applyBorder="1" applyAlignment="1">
      <alignment horizontal="center" vertical="center" textRotation="90" wrapText="1"/>
      <protection/>
    </xf>
    <xf numFmtId="0" fontId="66" fillId="0" borderId="50" xfId="97" applyFont="1" applyBorder="1" applyAlignment="1">
      <alignment horizontal="center" vertical="center" textRotation="90" wrapText="1"/>
      <protection/>
    </xf>
    <xf numFmtId="0" fontId="66" fillId="0" borderId="29" xfId="97" applyFont="1" applyBorder="1" applyAlignment="1">
      <alignment horizontal="center" vertical="center" textRotation="90" wrapText="1"/>
      <protection/>
    </xf>
    <xf numFmtId="49" fontId="67" fillId="0" borderId="72" xfId="97" applyNumberFormat="1" applyFont="1" applyBorder="1" applyAlignment="1" applyProtection="1">
      <alignment horizontal="center" vertical="center" wrapText="1"/>
      <protection locked="0"/>
    </xf>
    <xf numFmtId="49" fontId="67" fillId="0" borderId="73" xfId="97" applyNumberFormat="1" applyFont="1" applyBorder="1" applyAlignment="1" applyProtection="1">
      <alignment horizontal="center" vertical="center" wrapText="1"/>
      <protection locked="0"/>
    </xf>
    <xf numFmtId="49" fontId="67" fillId="0" borderId="64" xfId="97" applyNumberFormat="1" applyFont="1" applyBorder="1" applyAlignment="1" applyProtection="1">
      <alignment horizontal="center" vertical="center" wrapText="1"/>
      <protection locked="0"/>
    </xf>
    <xf numFmtId="0" fontId="47" fillId="0" borderId="28" xfId="97" applyFont="1" applyFill="1" applyBorder="1" applyAlignment="1">
      <alignment horizontal="center" vertical="center"/>
      <protection/>
    </xf>
    <xf numFmtId="0" fontId="47" fillId="0" borderId="74" xfId="97" applyFont="1" applyFill="1" applyBorder="1" applyAlignment="1">
      <alignment horizontal="center" vertical="center"/>
      <protection/>
    </xf>
    <xf numFmtId="0" fontId="48" fillId="0" borderId="65" xfId="97" applyFont="1" applyBorder="1" applyAlignment="1" applyProtection="1">
      <alignment horizontal="center" vertical="center" wrapText="1"/>
      <protection hidden="1"/>
    </xf>
    <xf numFmtId="0" fontId="47" fillId="0" borderId="19" xfId="97" applyFont="1" applyBorder="1" applyAlignment="1" applyProtection="1">
      <alignment horizontal="center" vertical="center" wrapText="1"/>
      <protection hidden="1"/>
    </xf>
    <xf numFmtId="49" fontId="67" fillId="0" borderId="75" xfId="97" applyNumberFormat="1" applyFont="1" applyBorder="1" applyAlignment="1" applyProtection="1">
      <alignment horizontal="center" vertical="center" wrapText="1"/>
      <protection locked="0"/>
    </xf>
    <xf numFmtId="49" fontId="67" fillId="0" borderId="53" xfId="97" applyNumberFormat="1" applyFont="1" applyBorder="1" applyAlignment="1" applyProtection="1">
      <alignment horizontal="center" vertical="center" wrapText="1"/>
      <protection locked="0"/>
    </xf>
    <xf numFmtId="0" fontId="69" fillId="4" borderId="41" xfId="97" applyFont="1" applyFill="1" applyBorder="1" applyAlignment="1" applyProtection="1">
      <alignment horizontal="center" vertical="center"/>
      <protection/>
    </xf>
    <xf numFmtId="0" fontId="69" fillId="4" borderId="46" xfId="97" applyFont="1" applyFill="1" applyBorder="1" applyAlignment="1" applyProtection="1">
      <alignment horizontal="center" vertical="center"/>
      <protection/>
    </xf>
    <xf numFmtId="14" fontId="69" fillId="7" borderId="41" xfId="97" applyNumberFormat="1" applyFont="1" applyFill="1" applyBorder="1" applyAlignment="1" applyProtection="1">
      <alignment horizontal="center" vertical="center"/>
      <protection/>
    </xf>
    <xf numFmtId="0" fontId="69" fillId="7" borderId="41" xfId="97" applyFont="1" applyFill="1" applyBorder="1" applyAlignment="1" applyProtection="1">
      <alignment horizontal="center" vertical="center"/>
      <protection/>
    </xf>
    <xf numFmtId="0" fontId="38" fillId="0" borderId="40" xfId="97" applyFont="1" applyBorder="1" applyAlignment="1">
      <alignment horizontal="center" vertical="center" wrapText="1"/>
      <protection/>
    </xf>
    <xf numFmtId="0" fontId="38" fillId="0" borderId="41" xfId="97" applyBorder="1" applyAlignment="1">
      <alignment horizontal="center" vertical="center" wrapText="1"/>
      <protection/>
    </xf>
    <xf numFmtId="0" fontId="38" fillId="0" borderId="46" xfId="97" applyBorder="1" applyAlignment="1">
      <alignment horizontal="center" vertical="center" wrapText="1"/>
      <protection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u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Xl0000001" xfId="96"/>
    <cellStyle name="Обычный_Чайка 2013-12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dxfs count="5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rgb="FFFFFFFF"/>
      </font>
      <border/>
    </dxf>
    <dxf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</xdr:row>
      <xdr:rowOff>142875</xdr:rowOff>
    </xdr:from>
    <xdr:to>
      <xdr:col>4</xdr:col>
      <xdr:colOff>276225</xdr:colOff>
      <xdr:row>31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1952625" y="1619250"/>
          <a:ext cx="438150" cy="521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5</xdr:row>
      <xdr:rowOff>171450</xdr:rowOff>
    </xdr:from>
    <xdr:to>
      <xdr:col>6</xdr:col>
      <xdr:colOff>600075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705100" y="1647825"/>
          <a:ext cx="771525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438150</xdr:colOff>
      <xdr:row>5</xdr:row>
      <xdr:rowOff>123825</xdr:rowOff>
    </xdr:from>
    <xdr:to>
      <xdr:col>20</xdr:col>
      <xdr:colOff>161925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314700" y="1600200"/>
          <a:ext cx="5057775" cy="524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2;&#1081;&#1082;&#1072;%202013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\my%20money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рма"/>
      <sheetName val="платные"/>
      <sheetName val="расшифр"/>
      <sheetName val="з-плата"/>
      <sheetName val="содержание"/>
      <sheetName val="расшифр-содерж"/>
      <sheetName val="текущий"/>
      <sheetName val="расшифр-тек"/>
      <sheetName val="дефектная"/>
      <sheetName val="реестр"/>
      <sheetName val="табель"/>
      <sheetName val="расчет"/>
      <sheetName val="склад"/>
      <sheetName val="ИПУ"/>
      <sheetName val="акт"/>
      <sheetName val="домком"/>
      <sheetName val="сведения"/>
      <sheetName val="расходы"/>
    </sheetNames>
    <sheetDataSet>
      <sheetData sheetId="12">
        <row r="5">
          <cell r="A5" t="str">
            <v>03951</v>
          </cell>
          <cell r="B5" t="str">
            <v>Автомат ВА 47-1п-16А</v>
          </cell>
          <cell r="C5" t="str">
            <v>шт</v>
          </cell>
          <cell r="BE5">
            <v>0</v>
          </cell>
        </row>
        <row r="6">
          <cell r="A6" t="str">
            <v>04667</v>
          </cell>
          <cell r="B6" t="str">
            <v>Автомат ВА 47-1п-25А</v>
          </cell>
          <cell r="C6" t="str">
            <v>шт</v>
          </cell>
          <cell r="BE6">
            <v>0</v>
          </cell>
        </row>
        <row r="7">
          <cell r="A7" t="str">
            <v>05074</v>
          </cell>
          <cell r="B7" t="str">
            <v>Автомат ВА 47-1п-32А</v>
          </cell>
          <cell r="C7" t="str">
            <v>шт</v>
          </cell>
          <cell r="BE7">
            <v>114</v>
          </cell>
        </row>
        <row r="8">
          <cell r="A8" t="str">
            <v>04346</v>
          </cell>
          <cell r="B8" t="str">
            <v>Автомат ВА 47-1п-6А</v>
          </cell>
          <cell r="C8" t="str">
            <v>шт</v>
          </cell>
          <cell r="BE8">
            <v>0</v>
          </cell>
        </row>
        <row r="9">
          <cell r="A9" t="str">
            <v>04013</v>
          </cell>
          <cell r="B9" t="str">
            <v>Автомат ВА 47-2п-25А</v>
          </cell>
          <cell r="C9" t="str">
            <v>шт</v>
          </cell>
          <cell r="BE9">
            <v>0</v>
          </cell>
        </row>
        <row r="10">
          <cell r="A10" t="str">
            <v>04276</v>
          </cell>
          <cell r="B10" t="str">
            <v>Арматура НББ </v>
          </cell>
          <cell r="C10" t="str">
            <v>шт</v>
          </cell>
          <cell r="BE10">
            <v>1</v>
          </cell>
        </row>
        <row r="11">
          <cell r="A11" t="str">
            <v>03381</v>
          </cell>
          <cell r="B11" t="str">
            <v>Бейсболки</v>
          </cell>
          <cell r="C11" t="str">
            <v>шт</v>
          </cell>
          <cell r="BE11">
            <v>2</v>
          </cell>
        </row>
        <row r="12">
          <cell r="A12" t="str">
            <v>02764</v>
          </cell>
          <cell r="B12" t="str">
            <v>Бинт</v>
          </cell>
          <cell r="C12" t="str">
            <v>шт</v>
          </cell>
          <cell r="BE12">
            <v>2</v>
          </cell>
        </row>
        <row r="13">
          <cell r="A13" t="str">
            <v>03953</v>
          </cell>
          <cell r="B13" t="str">
            <v>Бирка</v>
          </cell>
          <cell r="C13" t="str">
            <v>шт</v>
          </cell>
          <cell r="BE13">
            <v>0</v>
          </cell>
        </row>
        <row r="14">
          <cell r="A14" t="str">
            <v>05078</v>
          </cell>
          <cell r="B14" t="str">
            <v>Болт 6*15 DIN</v>
          </cell>
          <cell r="C14" t="str">
            <v>шт</v>
          </cell>
          <cell r="BE14">
            <v>50</v>
          </cell>
        </row>
        <row r="15">
          <cell r="A15" t="str">
            <v>05069</v>
          </cell>
          <cell r="B15" t="str">
            <v>Болт 6*40 DIN</v>
          </cell>
          <cell r="C15" t="str">
            <v>шт</v>
          </cell>
          <cell r="BE15">
            <v>5</v>
          </cell>
        </row>
        <row r="16">
          <cell r="A16" t="str">
            <v>05068</v>
          </cell>
          <cell r="B16" t="str">
            <v>Болт 8*40 DIN</v>
          </cell>
          <cell r="C16" t="str">
            <v>шт</v>
          </cell>
          <cell r="BE16">
            <v>5</v>
          </cell>
        </row>
        <row r="17">
          <cell r="A17" t="str">
            <v>02811</v>
          </cell>
          <cell r="B17" t="str">
            <v>Ботинки</v>
          </cell>
          <cell r="C17" t="str">
            <v>пар</v>
          </cell>
          <cell r="BE17">
            <v>3</v>
          </cell>
        </row>
        <row r="18">
          <cell r="A18" t="str">
            <v>02766</v>
          </cell>
          <cell r="B18" t="str">
            <v>Бриллиантовый зелень</v>
          </cell>
          <cell r="C18" t="str">
            <v>шт</v>
          </cell>
          <cell r="BE18">
            <v>1</v>
          </cell>
        </row>
        <row r="19">
          <cell r="A19" t="str">
            <v>03568</v>
          </cell>
          <cell r="B19" t="str">
            <v>Бур 10х600</v>
          </cell>
          <cell r="C19" t="str">
            <v>шт</v>
          </cell>
          <cell r="BE19">
            <v>1</v>
          </cell>
        </row>
        <row r="20">
          <cell r="A20" t="str">
            <v>03006</v>
          </cell>
          <cell r="B20" t="str">
            <v>Бур 6х110</v>
          </cell>
          <cell r="C20" t="str">
            <v>шт</v>
          </cell>
          <cell r="BE20">
            <v>0</v>
          </cell>
        </row>
        <row r="21">
          <cell r="A21" t="str">
            <v>03569</v>
          </cell>
          <cell r="B21" t="str">
            <v>Бур 6х110</v>
          </cell>
          <cell r="C21" t="str">
            <v>шт</v>
          </cell>
          <cell r="BE21">
            <v>0</v>
          </cell>
        </row>
        <row r="22">
          <cell r="A22" t="str">
            <v>03539</v>
          </cell>
          <cell r="B22" t="str">
            <v>Бур 6х160</v>
          </cell>
          <cell r="C22" t="str">
            <v>шт</v>
          </cell>
          <cell r="BE22">
            <v>0</v>
          </cell>
        </row>
        <row r="23">
          <cell r="A23" t="str">
            <v>04112</v>
          </cell>
          <cell r="B23" t="str">
            <v>Валидол</v>
          </cell>
          <cell r="C23" t="str">
            <v>шт</v>
          </cell>
          <cell r="BE23">
            <v>1</v>
          </cell>
        </row>
        <row r="24">
          <cell r="A24" t="str">
            <v>04113</v>
          </cell>
          <cell r="B24" t="str">
            <v>Вата</v>
          </cell>
          <cell r="C24" t="str">
            <v>шт</v>
          </cell>
          <cell r="BE24">
            <v>1</v>
          </cell>
        </row>
        <row r="25">
          <cell r="A25" t="str">
            <v>04431</v>
          </cell>
          <cell r="B25" t="str">
            <v>Вилка угловая</v>
          </cell>
          <cell r="C25" t="str">
            <v>шт</v>
          </cell>
          <cell r="BE25">
            <v>0</v>
          </cell>
        </row>
        <row r="26">
          <cell r="A26" t="str">
            <v>01237</v>
          </cell>
          <cell r="B26" t="str">
            <v>Вилка универсал</v>
          </cell>
          <cell r="C26" t="str">
            <v>шт</v>
          </cell>
          <cell r="BE26">
            <v>0</v>
          </cell>
        </row>
        <row r="27">
          <cell r="A27" t="str">
            <v>04879</v>
          </cell>
          <cell r="B27" t="str">
            <v>Винт 4*16</v>
          </cell>
          <cell r="C27" t="str">
            <v>шт</v>
          </cell>
          <cell r="BE27">
            <v>170</v>
          </cell>
        </row>
        <row r="28">
          <cell r="A28" t="str">
            <v>03108</v>
          </cell>
          <cell r="B28" t="str">
            <v>Винт 5*16</v>
          </cell>
          <cell r="C28" t="str">
            <v>шт</v>
          </cell>
          <cell r="BE28">
            <v>0</v>
          </cell>
        </row>
        <row r="29">
          <cell r="A29" t="str">
            <v>04240</v>
          </cell>
          <cell r="B29" t="str">
            <v>Винт 5х20</v>
          </cell>
          <cell r="C29" t="str">
            <v>шт</v>
          </cell>
          <cell r="BE29">
            <v>50</v>
          </cell>
        </row>
        <row r="30">
          <cell r="A30" t="str">
            <v>04878</v>
          </cell>
          <cell r="B30" t="str">
            <v>Винт 6*20</v>
          </cell>
          <cell r="C30" t="str">
            <v>шт</v>
          </cell>
          <cell r="BE30">
            <v>20</v>
          </cell>
        </row>
        <row r="31">
          <cell r="A31" t="str">
            <v>04940</v>
          </cell>
          <cell r="B31" t="str">
            <v>Винт 8*30</v>
          </cell>
          <cell r="C31" t="str">
            <v>шт</v>
          </cell>
          <cell r="BE31">
            <v>20</v>
          </cell>
        </row>
        <row r="32">
          <cell r="A32" t="str">
            <v>03961</v>
          </cell>
          <cell r="B32" t="str">
            <v>Вставка НПН 63 А</v>
          </cell>
          <cell r="C32" t="str">
            <v>шт</v>
          </cell>
          <cell r="BE32">
            <v>0</v>
          </cell>
        </row>
        <row r="33">
          <cell r="A33" t="str">
            <v>03356</v>
          </cell>
          <cell r="B33" t="str">
            <v>Вставка ПН2 100 А</v>
          </cell>
          <cell r="C33" t="str">
            <v>шт</v>
          </cell>
          <cell r="BE33">
            <v>6</v>
          </cell>
        </row>
        <row r="34">
          <cell r="A34" t="str">
            <v>03056</v>
          </cell>
          <cell r="B34" t="str">
            <v>Выключатель </v>
          </cell>
          <cell r="C34" t="str">
            <v>шт</v>
          </cell>
          <cell r="BE34">
            <v>0</v>
          </cell>
        </row>
        <row r="35">
          <cell r="A35" t="str">
            <v>03818</v>
          </cell>
          <cell r="B35" t="str">
            <v>Выключатель 1 кл.</v>
          </cell>
          <cell r="C35" t="str">
            <v>шт</v>
          </cell>
          <cell r="BE35">
            <v>0</v>
          </cell>
        </row>
        <row r="36">
          <cell r="A36" t="str">
            <v>03650</v>
          </cell>
          <cell r="B36" t="str">
            <v>Выключатель 1 кл. СП.</v>
          </cell>
          <cell r="C36" t="str">
            <v>шт</v>
          </cell>
          <cell r="BE36">
            <v>-3</v>
          </cell>
        </row>
        <row r="37">
          <cell r="A37" t="str">
            <v>02276</v>
          </cell>
          <cell r="B37" t="str">
            <v>Гайка М4</v>
          </cell>
          <cell r="C37" t="str">
            <v>шт</v>
          </cell>
          <cell r="BE37">
            <v>0</v>
          </cell>
        </row>
        <row r="38">
          <cell r="A38" t="str">
            <v>03110</v>
          </cell>
          <cell r="B38" t="str">
            <v>Гайка М5</v>
          </cell>
          <cell r="C38" t="str">
            <v>шт</v>
          </cell>
          <cell r="BE38">
            <v>30</v>
          </cell>
        </row>
        <row r="39">
          <cell r="A39" t="str">
            <v>03294</v>
          </cell>
          <cell r="B39" t="str">
            <v>Гайка М6</v>
          </cell>
          <cell r="C39" t="str">
            <v>шт</v>
          </cell>
          <cell r="BE39">
            <v>75</v>
          </cell>
        </row>
        <row r="40">
          <cell r="A40" t="str">
            <v>02752</v>
          </cell>
          <cell r="B40" t="str">
            <v>Гайка М8</v>
          </cell>
          <cell r="C40" t="str">
            <v>шт</v>
          </cell>
          <cell r="BE40">
            <v>25</v>
          </cell>
        </row>
        <row r="41">
          <cell r="A41" t="str">
            <v>03464</v>
          </cell>
          <cell r="B41" t="str">
            <v>Датчик</v>
          </cell>
          <cell r="C41" t="str">
            <v>шт</v>
          </cell>
          <cell r="BE41">
            <v>0</v>
          </cell>
        </row>
        <row r="42">
          <cell r="A42" t="str">
            <v>03840</v>
          </cell>
          <cell r="B42" t="str">
            <v>Датчик</v>
          </cell>
          <cell r="C42" t="str">
            <v>шт</v>
          </cell>
          <cell r="BE42">
            <v>0</v>
          </cell>
        </row>
        <row r="43">
          <cell r="A43" t="str">
            <v>04549</v>
          </cell>
          <cell r="B43" t="str">
            <v>Датчик оптико ак</v>
          </cell>
          <cell r="C43" t="str">
            <v>шт</v>
          </cell>
          <cell r="BE43">
            <v>0</v>
          </cell>
        </row>
        <row r="44">
          <cell r="A44" t="str">
            <v>04778</v>
          </cell>
          <cell r="B44" t="str">
            <v>Держатель ППН35 250А</v>
          </cell>
          <cell r="C44" t="str">
            <v>шт</v>
          </cell>
          <cell r="BE44">
            <v>0</v>
          </cell>
        </row>
        <row r="45">
          <cell r="A45" t="str">
            <v>01318</v>
          </cell>
          <cell r="B45" t="str">
            <v>Динрейка </v>
          </cell>
          <cell r="C45" t="str">
            <v>шт</v>
          </cell>
          <cell r="BE45">
            <v>0</v>
          </cell>
        </row>
        <row r="46">
          <cell r="A46" t="str">
            <v>03761</v>
          </cell>
          <cell r="B46" t="str">
            <v>Динрейка 30 см</v>
          </cell>
          <cell r="C46" t="str">
            <v>шт</v>
          </cell>
          <cell r="BE46">
            <v>40</v>
          </cell>
        </row>
        <row r="47">
          <cell r="A47" t="str">
            <v>00127</v>
          </cell>
          <cell r="B47" t="str">
            <v>Дюбель</v>
          </cell>
          <cell r="C47" t="str">
            <v>шт</v>
          </cell>
          <cell r="BE47">
            <v>230</v>
          </cell>
        </row>
        <row r="48">
          <cell r="A48" t="str">
            <v>03566</v>
          </cell>
          <cell r="B48" t="str">
            <v>Дюбель - хомут</v>
          </cell>
          <cell r="C48" t="str">
            <v>шт</v>
          </cell>
          <cell r="BE48">
            <v>544</v>
          </cell>
        </row>
        <row r="49">
          <cell r="A49" t="str">
            <v>01714</v>
          </cell>
          <cell r="B49" t="str">
            <v>Дюбель 60 мм</v>
          </cell>
          <cell r="C49" t="str">
            <v>кг</v>
          </cell>
          <cell r="BE49">
            <v>0</v>
          </cell>
        </row>
        <row r="50">
          <cell r="A50" t="str">
            <v>03648</v>
          </cell>
          <cell r="B50" t="str">
            <v>дюбель 6х35</v>
          </cell>
          <cell r="C50" t="str">
            <v>шт</v>
          </cell>
          <cell r="BE50">
            <v>460</v>
          </cell>
        </row>
        <row r="51">
          <cell r="A51" t="str">
            <v>04692</v>
          </cell>
          <cell r="B51" t="str">
            <v>Дюбель-хомут 5-10 мм</v>
          </cell>
          <cell r="C51" t="str">
            <v>шт</v>
          </cell>
          <cell r="BE51">
            <v>0</v>
          </cell>
        </row>
        <row r="52">
          <cell r="A52" t="str">
            <v>01244</v>
          </cell>
          <cell r="B52" t="str">
            <v>Зажим</v>
          </cell>
          <cell r="C52" t="str">
            <v>шт</v>
          </cell>
          <cell r="BE52">
            <v>0</v>
          </cell>
        </row>
        <row r="53">
          <cell r="A53" t="str">
            <v>00398</v>
          </cell>
          <cell r="B53" t="str">
            <v>Замок навесной</v>
          </cell>
          <cell r="C53" t="str">
            <v>шт</v>
          </cell>
          <cell r="BE53">
            <v>0</v>
          </cell>
        </row>
        <row r="54">
          <cell r="A54" t="str">
            <v>01553</v>
          </cell>
          <cell r="B54" t="str">
            <v>Изолента</v>
          </cell>
          <cell r="C54" t="str">
            <v>м</v>
          </cell>
          <cell r="BE54">
            <v>68.4</v>
          </cell>
        </row>
        <row r="55">
          <cell r="A55" t="str">
            <v>00736</v>
          </cell>
          <cell r="B55" t="str">
            <v>Изолента</v>
          </cell>
          <cell r="C55" t="str">
            <v>шт</v>
          </cell>
          <cell r="BE55">
            <v>0</v>
          </cell>
        </row>
        <row r="56">
          <cell r="A56" t="str">
            <v>03854</v>
          </cell>
          <cell r="B56" t="str">
            <v>Изолента хб </v>
          </cell>
          <cell r="C56" t="str">
            <v>шт</v>
          </cell>
          <cell r="BE56">
            <v>0</v>
          </cell>
        </row>
        <row r="57">
          <cell r="A57" t="str">
            <v>04034</v>
          </cell>
          <cell r="B57" t="str">
            <v>Изолятор угловой</v>
          </cell>
          <cell r="C57" t="str">
            <v>шт</v>
          </cell>
          <cell r="BE57">
            <v>0</v>
          </cell>
        </row>
        <row r="58">
          <cell r="A58" t="str">
            <v>02765</v>
          </cell>
          <cell r="B58" t="str">
            <v>Йод</v>
          </cell>
          <cell r="C58" t="str">
            <v>шт</v>
          </cell>
          <cell r="BE58">
            <v>1</v>
          </cell>
        </row>
        <row r="59">
          <cell r="A59" t="str">
            <v>00134</v>
          </cell>
          <cell r="B59" t="str">
            <v>Кабель АВВГ 2х2,5</v>
          </cell>
          <cell r="C59" t="str">
            <v>м</v>
          </cell>
          <cell r="BE59">
            <v>282.4</v>
          </cell>
        </row>
        <row r="60">
          <cell r="A60" t="str">
            <v>00067</v>
          </cell>
          <cell r="B60" t="str">
            <v>Кабель АВВГ 2х4</v>
          </cell>
          <cell r="C60" t="str">
            <v>м</v>
          </cell>
          <cell r="BE60">
            <v>0</v>
          </cell>
        </row>
        <row r="61">
          <cell r="A61" t="str">
            <v>03959</v>
          </cell>
          <cell r="B61" t="str">
            <v>Кабель АВВГ 3х2,5</v>
          </cell>
          <cell r="C61" t="str">
            <v>м</v>
          </cell>
          <cell r="BE61">
            <v>0</v>
          </cell>
        </row>
        <row r="62">
          <cell r="A62" t="str">
            <v>03103</v>
          </cell>
          <cell r="B62" t="str">
            <v>Кабель АВВГ 4х16</v>
          </cell>
          <cell r="C62" t="str">
            <v>м</v>
          </cell>
          <cell r="BE62">
            <v>40</v>
          </cell>
        </row>
        <row r="63">
          <cell r="A63" t="str">
            <v>04775</v>
          </cell>
          <cell r="B63" t="str">
            <v>Кабель-канал 60х40</v>
          </cell>
          <cell r="C63" t="str">
            <v>м</v>
          </cell>
          <cell r="BE63">
            <v>0</v>
          </cell>
        </row>
        <row r="64">
          <cell r="A64" t="str">
            <v>03823</v>
          </cell>
          <cell r="B64" t="str">
            <v>Кабель-канал 60х40</v>
          </cell>
          <cell r="C64" t="str">
            <v>м</v>
          </cell>
          <cell r="BE64">
            <v>0</v>
          </cell>
        </row>
        <row r="65">
          <cell r="A65" t="str">
            <v>04111</v>
          </cell>
          <cell r="B65" t="str">
            <v>Кеторол</v>
          </cell>
          <cell r="C65" t="str">
            <v>шт</v>
          </cell>
          <cell r="BE65">
            <v>1</v>
          </cell>
        </row>
        <row r="66">
          <cell r="A66" t="str">
            <v>00348</v>
          </cell>
          <cell r="B66" t="str">
            <v>Кисти</v>
          </cell>
          <cell r="C66" t="str">
            <v>шт</v>
          </cell>
          <cell r="BE66">
            <v>0</v>
          </cell>
        </row>
        <row r="67">
          <cell r="A67" t="str">
            <v>04694</v>
          </cell>
          <cell r="B67" t="str">
            <v>Киянка</v>
          </cell>
          <cell r="C67" t="str">
            <v>шт</v>
          </cell>
          <cell r="BE67">
            <v>1</v>
          </cell>
        </row>
        <row r="68">
          <cell r="A68" t="str">
            <v>04434</v>
          </cell>
          <cell r="B68" t="str">
            <v>Клеммник Wago 2</v>
          </cell>
          <cell r="C68" t="str">
            <v>шт</v>
          </cell>
          <cell r="BE68">
            <v>218</v>
          </cell>
        </row>
        <row r="69">
          <cell r="A69" t="str">
            <v>03540</v>
          </cell>
          <cell r="B69" t="str">
            <v>Клеммник Wago 222</v>
          </cell>
          <cell r="C69" t="str">
            <v>шт</v>
          </cell>
          <cell r="BE69">
            <v>0</v>
          </cell>
        </row>
        <row r="70">
          <cell r="A70" t="str">
            <v>04438</v>
          </cell>
          <cell r="B70" t="str">
            <v>Клемник WAGO</v>
          </cell>
          <cell r="C70" t="str">
            <v>шт</v>
          </cell>
          <cell r="BE70">
            <v>25</v>
          </cell>
        </row>
        <row r="71">
          <cell r="A71" t="str">
            <v>03298</v>
          </cell>
          <cell r="B71" t="str">
            <v>Клипса</v>
          </cell>
          <cell r="C71" t="str">
            <v>шт</v>
          </cell>
          <cell r="BE71">
            <v>0</v>
          </cell>
        </row>
        <row r="72">
          <cell r="A72" t="str">
            <v>05067</v>
          </cell>
          <cell r="B72" t="str">
            <v>Ключ рожковый 10 мм</v>
          </cell>
          <cell r="C72" t="str">
            <v>шт</v>
          </cell>
          <cell r="BE72">
            <v>2</v>
          </cell>
        </row>
        <row r="73">
          <cell r="A73" t="str">
            <v>05073</v>
          </cell>
          <cell r="B73" t="str">
            <v>Ключ рожковый 12 мм</v>
          </cell>
          <cell r="C73" t="str">
            <v>шт</v>
          </cell>
          <cell r="BE73">
            <v>1</v>
          </cell>
        </row>
        <row r="74">
          <cell r="A74" t="str">
            <v>05071</v>
          </cell>
          <cell r="B74" t="str">
            <v>Ключ рожковый 13*17</v>
          </cell>
          <cell r="C74" t="str">
            <v>шт</v>
          </cell>
          <cell r="BE74">
            <v>1</v>
          </cell>
        </row>
        <row r="75">
          <cell r="A75" t="str">
            <v>05072</v>
          </cell>
          <cell r="B75" t="str">
            <v>Ключ рожковый 14 мм</v>
          </cell>
          <cell r="C75" t="str">
            <v>шт</v>
          </cell>
          <cell r="BE75">
            <v>1</v>
          </cell>
        </row>
        <row r="76">
          <cell r="A76" t="str">
            <v>04877</v>
          </cell>
          <cell r="B76" t="str">
            <v>Ключ торцевой</v>
          </cell>
          <cell r="C76" t="str">
            <v>шт</v>
          </cell>
          <cell r="BE76">
            <v>1</v>
          </cell>
        </row>
        <row r="77">
          <cell r="A77" t="str">
            <v>04619</v>
          </cell>
          <cell r="B77" t="str">
            <v>Коврик диэлектрический</v>
          </cell>
          <cell r="C77" t="str">
            <v>шт</v>
          </cell>
          <cell r="BE77">
            <v>1</v>
          </cell>
        </row>
        <row r="78">
          <cell r="A78" t="str">
            <v>04938</v>
          </cell>
          <cell r="B78" t="str">
            <v>Колодка клеммная 12*10</v>
          </cell>
          <cell r="C78" t="str">
            <v>шт</v>
          </cell>
          <cell r="BE78">
            <v>0</v>
          </cell>
        </row>
        <row r="79">
          <cell r="A79" t="str">
            <v>03543</v>
          </cell>
          <cell r="B79" t="str">
            <v>Колодка клеммная 12*16</v>
          </cell>
          <cell r="C79" t="str">
            <v>шт</v>
          </cell>
          <cell r="BE79">
            <v>1</v>
          </cell>
        </row>
        <row r="80">
          <cell r="A80" t="str">
            <v>03541</v>
          </cell>
          <cell r="B80" t="str">
            <v>Колодка клеммная 12*4</v>
          </cell>
          <cell r="C80" t="str">
            <v>шт</v>
          </cell>
          <cell r="BE80">
            <v>2</v>
          </cell>
        </row>
        <row r="81">
          <cell r="A81" t="str">
            <v>04679</v>
          </cell>
          <cell r="B81" t="str">
            <v>Колодка клеммная 12*6</v>
          </cell>
          <cell r="C81" t="str">
            <v>шт</v>
          </cell>
          <cell r="BE81">
            <v>0</v>
          </cell>
        </row>
        <row r="82">
          <cell r="A82" t="str">
            <v>02767</v>
          </cell>
          <cell r="B82" t="str">
            <v>Корвалол</v>
          </cell>
          <cell r="C82" t="str">
            <v>шт</v>
          </cell>
          <cell r="BE82">
            <v>1</v>
          </cell>
        </row>
        <row r="83">
          <cell r="A83" t="str">
            <v>03063</v>
          </cell>
          <cell r="B83" t="str">
            <v>Коробка У-125</v>
          </cell>
          <cell r="C83" t="str">
            <v>шт</v>
          </cell>
          <cell r="BE83">
            <v>3</v>
          </cell>
        </row>
        <row r="84">
          <cell r="A84" t="str">
            <v>04437</v>
          </cell>
          <cell r="B84" t="str">
            <v>Коронка буровая</v>
          </cell>
          <cell r="C84" t="str">
            <v>шт</v>
          </cell>
          <cell r="BE84">
            <v>1</v>
          </cell>
        </row>
        <row r="85">
          <cell r="A85" t="str">
            <v>04238</v>
          </cell>
          <cell r="B85" t="str">
            <v>Костюм</v>
          </cell>
          <cell r="C85" t="str">
            <v>шт</v>
          </cell>
          <cell r="BE85">
            <v>3</v>
          </cell>
        </row>
        <row r="86">
          <cell r="A86" t="str">
            <v>04072</v>
          </cell>
          <cell r="B86" t="str">
            <v>Костюм Витязь</v>
          </cell>
          <cell r="C86" t="str">
            <v>шт</v>
          </cell>
          <cell r="BE86">
            <v>1</v>
          </cell>
        </row>
        <row r="87">
          <cell r="A87" t="str">
            <v>04071</v>
          </cell>
          <cell r="B87" t="str">
            <v>Костюм Охранника</v>
          </cell>
          <cell r="C87" t="str">
            <v>шт</v>
          </cell>
          <cell r="BE87">
            <v>1</v>
          </cell>
        </row>
        <row r="88">
          <cell r="A88" t="str">
            <v>03206</v>
          </cell>
          <cell r="B88" t="str">
            <v>Кусачки</v>
          </cell>
          <cell r="C88" t="str">
            <v>шт</v>
          </cell>
          <cell r="BE88">
            <v>4</v>
          </cell>
        </row>
        <row r="89">
          <cell r="A89" t="str">
            <v>04429</v>
          </cell>
          <cell r="B89" t="str">
            <v>Лампа 160 W</v>
          </cell>
          <cell r="C89" t="str">
            <v>шт</v>
          </cell>
          <cell r="BE89">
            <v>0</v>
          </cell>
        </row>
        <row r="90">
          <cell r="A90" t="str">
            <v>04436</v>
          </cell>
          <cell r="B90" t="str">
            <v>Лампа 18 wt</v>
          </cell>
          <cell r="C90" t="str">
            <v>шт</v>
          </cell>
          <cell r="BE90">
            <v>10</v>
          </cell>
        </row>
        <row r="91">
          <cell r="A91" t="str">
            <v>04428</v>
          </cell>
          <cell r="B91" t="str">
            <v>Лампа 250 W</v>
          </cell>
          <cell r="C91" t="str">
            <v>шт</v>
          </cell>
          <cell r="BE91">
            <v>0</v>
          </cell>
        </row>
        <row r="92">
          <cell r="A92" t="str">
            <v>03166</v>
          </cell>
          <cell r="B92" t="str">
            <v>Лампа 36 Вт</v>
          </cell>
          <cell r="C92" t="str">
            <v>шт</v>
          </cell>
          <cell r="BE92">
            <v>0</v>
          </cell>
        </row>
        <row r="93">
          <cell r="A93" t="str">
            <v>00964</v>
          </cell>
          <cell r="B93" t="str">
            <v>Лампа 500 Вт</v>
          </cell>
          <cell r="C93" t="str">
            <v>шт</v>
          </cell>
          <cell r="BE93">
            <v>7</v>
          </cell>
        </row>
        <row r="94">
          <cell r="A94" t="str">
            <v>04534</v>
          </cell>
          <cell r="B94" t="str">
            <v>Лампа 58 вт</v>
          </cell>
          <cell r="C94" t="str">
            <v>шт</v>
          </cell>
          <cell r="BE94">
            <v>5</v>
          </cell>
        </row>
        <row r="95">
          <cell r="A95" t="str">
            <v>01528</v>
          </cell>
          <cell r="B95" t="str">
            <v>Лампа 60 Вт</v>
          </cell>
          <cell r="C95" t="str">
            <v>шт</v>
          </cell>
          <cell r="BE95">
            <v>0</v>
          </cell>
        </row>
        <row r="96">
          <cell r="A96" t="str">
            <v>03164</v>
          </cell>
          <cell r="B96" t="str">
            <v>Лампа 9 wt</v>
          </cell>
          <cell r="C96" t="str">
            <v>шт</v>
          </cell>
          <cell r="BE96">
            <v>0</v>
          </cell>
        </row>
        <row r="97">
          <cell r="A97" t="str">
            <v>03201</v>
          </cell>
          <cell r="B97" t="str">
            <v>Лампа ЛБ 58 Вт</v>
          </cell>
          <cell r="C97" t="str">
            <v>шт</v>
          </cell>
          <cell r="BE97">
            <v>0</v>
          </cell>
        </row>
        <row r="98">
          <cell r="A98" t="str">
            <v>01531</v>
          </cell>
          <cell r="B98" t="str">
            <v>Лампа ЛОН 40</v>
          </cell>
          <cell r="C98" t="str">
            <v>шт</v>
          </cell>
          <cell r="BE98">
            <v>0</v>
          </cell>
        </row>
        <row r="99">
          <cell r="A99" t="str">
            <v>03104</v>
          </cell>
          <cell r="B99" t="str">
            <v>Лампа ЛОН 40</v>
          </cell>
          <cell r="C99" t="str">
            <v>шт</v>
          </cell>
          <cell r="BE99">
            <v>8</v>
          </cell>
        </row>
        <row r="100">
          <cell r="A100" t="str">
            <v>03678</v>
          </cell>
          <cell r="B100" t="str">
            <v>Лампа ЛОН 95</v>
          </cell>
          <cell r="C100" t="str">
            <v>шт</v>
          </cell>
          <cell r="BE100">
            <v>0</v>
          </cell>
        </row>
        <row r="101">
          <cell r="A101" t="str">
            <v>02768</v>
          </cell>
          <cell r="B101" t="str">
            <v>Лейкопластырь</v>
          </cell>
          <cell r="C101" t="str">
            <v>шт</v>
          </cell>
          <cell r="BE101">
            <v>12</v>
          </cell>
        </row>
        <row r="102">
          <cell r="A102" t="str">
            <v>04114</v>
          </cell>
          <cell r="B102" t="str">
            <v>Мазь гентамициновая</v>
          </cell>
          <cell r="C102" t="str">
            <v>шт</v>
          </cell>
          <cell r="BE102">
            <v>1</v>
          </cell>
        </row>
        <row r="103">
          <cell r="A103" t="str">
            <v>01683</v>
          </cell>
          <cell r="B103" t="str">
            <v>Металлолом</v>
          </cell>
          <cell r="C103" t="str">
            <v>кг</v>
          </cell>
          <cell r="BE103">
            <v>0.2</v>
          </cell>
        </row>
        <row r="104">
          <cell r="A104" t="str">
            <v>04599</v>
          </cell>
          <cell r="B104" t="str">
            <v>Нож электрика</v>
          </cell>
          <cell r="C104" t="str">
            <v>шт</v>
          </cell>
          <cell r="BE104">
            <v>1</v>
          </cell>
        </row>
        <row r="105">
          <cell r="A105" t="str">
            <v>03120</v>
          </cell>
          <cell r="B105" t="str">
            <v>Номерное устройство</v>
          </cell>
          <cell r="C105" t="str">
            <v>шт</v>
          </cell>
          <cell r="BE105">
            <v>129</v>
          </cell>
        </row>
        <row r="106">
          <cell r="A106" t="str">
            <v>03208</v>
          </cell>
          <cell r="B106" t="str">
            <v>Отвертка</v>
          </cell>
          <cell r="C106" t="str">
            <v>шт</v>
          </cell>
          <cell r="BE106">
            <v>1</v>
          </cell>
        </row>
        <row r="107">
          <cell r="A107" t="str">
            <v>04320</v>
          </cell>
          <cell r="B107" t="str">
            <v>Отвертка - тестер</v>
          </cell>
          <cell r="C107" t="str">
            <v>шт</v>
          </cell>
          <cell r="BE107">
            <v>2</v>
          </cell>
        </row>
        <row r="108">
          <cell r="A108" t="str">
            <v>04449</v>
          </cell>
          <cell r="B108" t="str">
            <v>Паронит ПОН-Б (ПМБ) 2мм</v>
          </cell>
          <cell r="C108" t="str">
            <v>кг</v>
          </cell>
          <cell r="BE108">
            <v>1.174</v>
          </cell>
        </row>
        <row r="109">
          <cell r="A109" t="str">
            <v>00502</v>
          </cell>
          <cell r="B109" t="str">
            <v>Пассатижи</v>
          </cell>
          <cell r="C109" t="str">
            <v>шт</v>
          </cell>
          <cell r="BE109">
            <v>2</v>
          </cell>
        </row>
        <row r="110">
          <cell r="A110" t="str">
            <v>04598</v>
          </cell>
          <cell r="B110" t="str">
            <v>Патрон </v>
          </cell>
          <cell r="C110" t="str">
            <v>шт</v>
          </cell>
          <cell r="BE110">
            <v>0</v>
          </cell>
        </row>
        <row r="111">
          <cell r="A111" t="str">
            <v>03148</v>
          </cell>
          <cell r="B111" t="str">
            <v>Патрон  Е 27</v>
          </cell>
          <cell r="C111" t="str">
            <v>шт</v>
          </cell>
          <cell r="BE111">
            <v>9</v>
          </cell>
        </row>
        <row r="112">
          <cell r="A112" t="str">
            <v>04110</v>
          </cell>
          <cell r="B112" t="str">
            <v>Перекись водорода</v>
          </cell>
          <cell r="C112" t="str">
            <v>шт</v>
          </cell>
          <cell r="BE112">
            <v>2</v>
          </cell>
        </row>
        <row r="113">
          <cell r="A113" t="str">
            <v>02748</v>
          </cell>
          <cell r="B113" t="str">
            <v>Перчатки ПВХ</v>
          </cell>
          <cell r="C113" t="str">
            <v>пар</v>
          </cell>
          <cell r="BE113">
            <v>0</v>
          </cell>
        </row>
        <row r="114">
          <cell r="A114" t="str">
            <v>00042</v>
          </cell>
          <cell r="B114" t="str">
            <v>Перчатки ПВХ</v>
          </cell>
          <cell r="C114" t="str">
            <v>шт</v>
          </cell>
          <cell r="BE114">
            <v>4</v>
          </cell>
        </row>
        <row r="115">
          <cell r="A115" t="str">
            <v>03952</v>
          </cell>
          <cell r="B115" t="str">
            <v>Перчатки х/б</v>
          </cell>
          <cell r="C115" t="str">
            <v>пар</v>
          </cell>
          <cell r="BE115">
            <v>0</v>
          </cell>
        </row>
        <row r="116">
          <cell r="A116" t="str">
            <v>01162</v>
          </cell>
          <cell r="B116" t="str">
            <v>Предохранитель</v>
          </cell>
          <cell r="C116" t="str">
            <v>шт</v>
          </cell>
          <cell r="BE116">
            <v>2</v>
          </cell>
        </row>
        <row r="117">
          <cell r="A117" t="str">
            <v>02141</v>
          </cell>
          <cell r="B117" t="str">
            <v>Провод АПВ 1*10</v>
          </cell>
          <cell r="C117" t="str">
            <v>м</v>
          </cell>
          <cell r="BE117">
            <v>7</v>
          </cell>
        </row>
        <row r="118">
          <cell r="A118" t="str">
            <v>03023</v>
          </cell>
          <cell r="B118" t="str">
            <v>Провод АПВ 4</v>
          </cell>
          <cell r="C118" t="str">
            <v>м</v>
          </cell>
          <cell r="BE118">
            <v>182.4</v>
          </cell>
        </row>
        <row r="119">
          <cell r="A119" t="str">
            <v>04093</v>
          </cell>
          <cell r="B119" t="str">
            <v>Провод АПВ 6</v>
          </cell>
          <cell r="C119" t="str">
            <v>м</v>
          </cell>
          <cell r="BE119">
            <v>50</v>
          </cell>
        </row>
        <row r="120">
          <cell r="A120" t="str">
            <v>01593</v>
          </cell>
          <cell r="B120" t="str">
            <v>Провод ПВС 2 х 1,5</v>
          </cell>
          <cell r="C120" t="str">
            <v>м</v>
          </cell>
          <cell r="BE120">
            <v>0.8000000000000007</v>
          </cell>
        </row>
        <row r="121">
          <cell r="A121" t="str">
            <v>03205</v>
          </cell>
          <cell r="B121" t="str">
            <v>Провод ПВС 2 х 2,5</v>
          </cell>
          <cell r="C121" t="str">
            <v>м</v>
          </cell>
          <cell r="BE121">
            <v>0</v>
          </cell>
        </row>
        <row r="122">
          <cell r="A122" t="str">
            <v>04035</v>
          </cell>
          <cell r="B122" t="str">
            <v>Провод СИП 4х16</v>
          </cell>
          <cell r="C122" t="str">
            <v>м</v>
          </cell>
          <cell r="BE122">
            <v>0</v>
          </cell>
        </row>
        <row r="123">
          <cell r="A123" t="str">
            <v>03121</v>
          </cell>
          <cell r="B123" t="str">
            <v>Проволока витая</v>
          </cell>
          <cell r="C123" t="str">
            <v>м</v>
          </cell>
          <cell r="BE123">
            <v>219.9</v>
          </cell>
        </row>
        <row r="124">
          <cell r="A124" t="str">
            <v>04825</v>
          </cell>
          <cell r="B124" t="str">
            <v>Проволока витая 0,8 мм</v>
          </cell>
          <cell r="C124" t="str">
            <v>м</v>
          </cell>
          <cell r="BE124">
            <v>200</v>
          </cell>
        </row>
        <row r="125">
          <cell r="A125" t="str">
            <v>05076</v>
          </cell>
          <cell r="B125" t="str">
            <v>Рассеиватель-шар</v>
          </cell>
          <cell r="C125" t="str">
            <v>шт</v>
          </cell>
          <cell r="BE125">
            <v>1</v>
          </cell>
        </row>
        <row r="126">
          <cell r="A126" t="str">
            <v>00126</v>
          </cell>
          <cell r="B126" t="str">
            <v>Розетка </v>
          </cell>
          <cell r="C126" t="str">
            <v>шт</v>
          </cell>
          <cell r="BE126">
            <v>3</v>
          </cell>
        </row>
        <row r="127">
          <cell r="A127" t="str">
            <v>03422</v>
          </cell>
          <cell r="B127" t="str">
            <v>Розетка 1местная</v>
          </cell>
          <cell r="C127" t="str">
            <v>шт</v>
          </cell>
          <cell r="BE127">
            <v>0</v>
          </cell>
        </row>
        <row r="128">
          <cell r="A128" t="str">
            <v>03962</v>
          </cell>
          <cell r="B128" t="str">
            <v>Розетка 3м</v>
          </cell>
          <cell r="C128" t="str">
            <v>шт</v>
          </cell>
          <cell r="BE128">
            <v>0</v>
          </cell>
        </row>
        <row r="129">
          <cell r="A129" t="str">
            <v>00882</v>
          </cell>
          <cell r="B129" t="str">
            <v>Саморез 3,5х25</v>
          </cell>
          <cell r="C129" t="str">
            <v>шт</v>
          </cell>
          <cell r="BE129">
            <v>0</v>
          </cell>
        </row>
        <row r="130">
          <cell r="A130" t="str">
            <v>04776</v>
          </cell>
          <cell r="B130" t="str">
            <v>Саморез 3,5х41</v>
          </cell>
          <cell r="C130" t="str">
            <v>шт</v>
          </cell>
          <cell r="BE130">
            <v>0</v>
          </cell>
        </row>
        <row r="131">
          <cell r="A131" t="str">
            <v>03494</v>
          </cell>
          <cell r="B131" t="str">
            <v>Саморез 3,5х51</v>
          </cell>
          <cell r="C131" t="str">
            <v>шт</v>
          </cell>
          <cell r="BE131">
            <v>0</v>
          </cell>
        </row>
        <row r="132">
          <cell r="A132" t="str">
            <v>00129</v>
          </cell>
          <cell r="B132" t="str">
            <v>Саморез ДЧ 3,5*35</v>
          </cell>
          <cell r="C132" t="str">
            <v>шт</v>
          </cell>
          <cell r="BE132">
            <v>50</v>
          </cell>
        </row>
        <row r="133">
          <cell r="A133" t="str">
            <v>03492</v>
          </cell>
          <cell r="B133" t="str">
            <v>Светильник ЖКХ</v>
          </cell>
          <cell r="C133" t="str">
            <v>шт</v>
          </cell>
          <cell r="BE133">
            <v>0</v>
          </cell>
        </row>
        <row r="134">
          <cell r="A134" t="str">
            <v>03412</v>
          </cell>
          <cell r="B134" t="str">
            <v>Светильник ЛПО</v>
          </cell>
          <cell r="C134" t="str">
            <v>шт</v>
          </cell>
          <cell r="BE134">
            <v>0</v>
          </cell>
        </row>
        <row r="135">
          <cell r="A135" t="str">
            <v>04430</v>
          </cell>
          <cell r="B135" t="str">
            <v>Светильник НББ 64-60</v>
          </cell>
          <cell r="C135" t="str">
            <v>шт</v>
          </cell>
          <cell r="BE135">
            <v>0</v>
          </cell>
        </row>
        <row r="136">
          <cell r="A136" t="str">
            <v>04014</v>
          </cell>
          <cell r="B136" t="str">
            <v>Светильник НБО 54-60</v>
          </cell>
          <cell r="C136" t="str">
            <v>шт</v>
          </cell>
          <cell r="BE136">
            <v>0</v>
          </cell>
        </row>
        <row r="137">
          <cell r="A137" t="str">
            <v>03451</v>
          </cell>
          <cell r="B137" t="str">
            <v>Сжим У-731</v>
          </cell>
          <cell r="C137" t="str">
            <v>шт</v>
          </cell>
          <cell r="BE137">
            <v>120</v>
          </cell>
        </row>
        <row r="138">
          <cell r="A138" t="str">
            <v>02540</v>
          </cell>
          <cell r="B138" t="str">
            <v>Сжим У-734</v>
          </cell>
          <cell r="C138" t="str">
            <v>шт</v>
          </cell>
          <cell r="BE138">
            <v>0</v>
          </cell>
        </row>
        <row r="139">
          <cell r="A139" t="str">
            <v>05070</v>
          </cell>
          <cell r="B139" t="str">
            <v>Сжим У-739</v>
          </cell>
          <cell r="C139" t="str">
            <v>шт</v>
          </cell>
          <cell r="BE139">
            <v>5</v>
          </cell>
        </row>
        <row r="140">
          <cell r="A140" t="str">
            <v>03402</v>
          </cell>
          <cell r="B140" t="str">
            <v>Скоба крепления </v>
          </cell>
          <cell r="C140" t="str">
            <v>уп</v>
          </cell>
          <cell r="BE140">
            <v>0</v>
          </cell>
        </row>
        <row r="141">
          <cell r="A141" t="str">
            <v>04115</v>
          </cell>
          <cell r="B141" t="str">
            <v>Спирт нашатырный</v>
          </cell>
          <cell r="C141" t="str">
            <v>шт</v>
          </cell>
          <cell r="BE141">
            <v>1</v>
          </cell>
        </row>
        <row r="142">
          <cell r="A142" t="str">
            <v>00069</v>
          </cell>
          <cell r="B142" t="str">
            <v>Стартер</v>
          </cell>
          <cell r="C142" t="str">
            <v>шт</v>
          </cell>
          <cell r="BE142">
            <v>2</v>
          </cell>
        </row>
        <row r="143">
          <cell r="A143" t="str">
            <v>03403</v>
          </cell>
          <cell r="B143" t="str">
            <v>Счетчик ЦЭ 6803 ВТ</v>
          </cell>
          <cell r="C143" t="str">
            <v>шт</v>
          </cell>
          <cell r="BE143">
            <v>0</v>
          </cell>
        </row>
        <row r="144">
          <cell r="A144" t="str">
            <v>04547</v>
          </cell>
          <cell r="B144" t="str">
            <v>Счетчик ЦЭ 6803 ВТ</v>
          </cell>
          <cell r="C144" t="str">
            <v>шт</v>
          </cell>
          <cell r="BE144">
            <v>0</v>
          </cell>
        </row>
        <row r="145">
          <cell r="A145" t="str">
            <v>03128</v>
          </cell>
          <cell r="B145" t="str">
            <v>Счетчик ЦЭ 6807П </v>
          </cell>
          <cell r="C145" t="str">
            <v>шт</v>
          </cell>
          <cell r="BE145">
            <v>8</v>
          </cell>
        </row>
        <row r="146">
          <cell r="A146" t="str">
            <v>03572</v>
          </cell>
          <cell r="B146" t="str">
            <v>Таймер</v>
          </cell>
          <cell r="C146" t="str">
            <v>шт</v>
          </cell>
          <cell r="BE146">
            <v>0</v>
          </cell>
        </row>
        <row r="147">
          <cell r="A147" t="str">
            <v>03207</v>
          </cell>
          <cell r="B147" t="str">
            <v>Тонкогубцы</v>
          </cell>
          <cell r="C147" t="str">
            <v>шт</v>
          </cell>
          <cell r="BE147">
            <v>2</v>
          </cell>
        </row>
        <row r="148">
          <cell r="A148" t="str">
            <v>04323</v>
          </cell>
          <cell r="B148" t="str">
            <v>Труба ПВХ </v>
          </cell>
          <cell r="C148" t="str">
            <v>м</v>
          </cell>
          <cell r="BE148">
            <v>50</v>
          </cell>
        </row>
        <row r="149">
          <cell r="A149" t="str">
            <v>02562</v>
          </cell>
          <cell r="B149" t="str">
            <v>Труба ПВХ  гофра</v>
          </cell>
          <cell r="C149" t="str">
            <v>м</v>
          </cell>
          <cell r="BE149">
            <v>0</v>
          </cell>
        </row>
        <row r="150">
          <cell r="A150" t="str">
            <v>04548</v>
          </cell>
          <cell r="B150" t="str">
            <v>Труба ПВХ  гофра</v>
          </cell>
          <cell r="C150" t="str">
            <v>м</v>
          </cell>
          <cell r="BE150">
            <v>19</v>
          </cell>
        </row>
        <row r="151">
          <cell r="A151" t="str">
            <v>03358</v>
          </cell>
          <cell r="B151" t="str">
            <v>Удлинитель</v>
          </cell>
          <cell r="C151" t="str">
            <v>шт</v>
          </cell>
          <cell r="BE151">
            <v>0</v>
          </cell>
        </row>
        <row r="152">
          <cell r="A152" t="str">
            <v>03651</v>
          </cell>
          <cell r="B152" t="str">
            <v>Фонарь</v>
          </cell>
          <cell r="C152" t="str">
            <v>шт</v>
          </cell>
          <cell r="BE152">
            <v>1</v>
          </cell>
        </row>
        <row r="153">
          <cell r="A153" t="str">
            <v>04696</v>
          </cell>
          <cell r="B153" t="str">
            <v>Фонарь ВL-070-17C</v>
          </cell>
          <cell r="C153" t="str">
            <v>шт</v>
          </cell>
          <cell r="BE153">
            <v>1</v>
          </cell>
        </row>
        <row r="154">
          <cell r="A154" t="str">
            <v>03809</v>
          </cell>
          <cell r="B154" t="str">
            <v>Хомут  3,6х150</v>
          </cell>
          <cell r="C154" t="str">
            <v>уп</v>
          </cell>
          <cell r="BE154">
            <v>0</v>
          </cell>
        </row>
        <row r="155">
          <cell r="A155" t="str">
            <v>04950</v>
          </cell>
          <cell r="B155" t="str">
            <v>Хомут  3,6х150</v>
          </cell>
          <cell r="C155" t="str">
            <v>шт</v>
          </cell>
          <cell r="BE155">
            <v>170</v>
          </cell>
        </row>
        <row r="156">
          <cell r="A156" t="str">
            <v>04348</v>
          </cell>
          <cell r="B156" t="str">
            <v>Хомут 3,6х250</v>
          </cell>
          <cell r="C156" t="str">
            <v>шт</v>
          </cell>
          <cell r="BE156">
            <v>0</v>
          </cell>
        </row>
        <row r="157">
          <cell r="A157" t="str">
            <v>03421</v>
          </cell>
          <cell r="B157" t="str">
            <v>Хомут 3х150</v>
          </cell>
          <cell r="C157" t="str">
            <v>уп</v>
          </cell>
          <cell r="BE157">
            <v>0</v>
          </cell>
        </row>
        <row r="158">
          <cell r="A158" t="str">
            <v>03160</v>
          </cell>
          <cell r="B158" t="str">
            <v>Хомут 4,8х250</v>
          </cell>
          <cell r="C158" t="str">
            <v>упак</v>
          </cell>
          <cell r="BE158">
            <v>4</v>
          </cell>
        </row>
        <row r="159">
          <cell r="A159" t="str">
            <v>05077</v>
          </cell>
          <cell r="B159" t="str">
            <v>Хомут каб. 4,8х450</v>
          </cell>
          <cell r="C159" t="str">
            <v>уп</v>
          </cell>
          <cell r="BE159">
            <v>500</v>
          </cell>
        </row>
        <row r="160">
          <cell r="A160" t="str">
            <v>03808</v>
          </cell>
          <cell r="B160" t="str">
            <v>Хомут-стяжка 4,8*350</v>
          </cell>
          <cell r="C160" t="str">
            <v>уп</v>
          </cell>
          <cell r="BE160">
            <v>0</v>
          </cell>
        </row>
        <row r="161">
          <cell r="A161" t="str">
            <v>04949</v>
          </cell>
          <cell r="B161" t="str">
            <v>Хомут-стяжка 5*200</v>
          </cell>
          <cell r="C161" t="str">
            <v>уп</v>
          </cell>
          <cell r="BE161">
            <v>0</v>
          </cell>
        </row>
        <row r="162">
          <cell r="A162" t="str">
            <v>04948</v>
          </cell>
          <cell r="B162" t="str">
            <v>Хомут-стяжка 5*450</v>
          </cell>
          <cell r="C162" t="str">
            <v>шт</v>
          </cell>
          <cell r="BE162">
            <v>0</v>
          </cell>
        </row>
        <row r="163">
          <cell r="A163" t="str">
            <v>04695</v>
          </cell>
          <cell r="B163" t="str">
            <v>Шайба М4</v>
          </cell>
          <cell r="C163" t="str">
            <v>шт</v>
          </cell>
          <cell r="BE163">
            <v>142</v>
          </cell>
        </row>
        <row r="164">
          <cell r="A164" t="str">
            <v>03111</v>
          </cell>
          <cell r="B164" t="str">
            <v>Шайба М5</v>
          </cell>
          <cell r="C164" t="str">
            <v>шт</v>
          </cell>
          <cell r="BE164">
            <v>90</v>
          </cell>
        </row>
        <row r="165">
          <cell r="A165" t="str">
            <v>04350</v>
          </cell>
          <cell r="B165" t="str">
            <v>Шайба М6</v>
          </cell>
          <cell r="C165" t="str">
            <v>шт</v>
          </cell>
          <cell r="BE165">
            <v>150</v>
          </cell>
        </row>
        <row r="166">
          <cell r="A166" t="str">
            <v>04941</v>
          </cell>
          <cell r="B166" t="str">
            <v>Шайба М8</v>
          </cell>
          <cell r="C166" t="str">
            <v>шт</v>
          </cell>
          <cell r="BE166">
            <v>70</v>
          </cell>
        </row>
        <row r="167">
          <cell r="A167" t="str">
            <v>04777</v>
          </cell>
          <cell r="B167" t="str">
            <v>Шина алюм АД31 4*40</v>
          </cell>
          <cell r="C167" t="str">
            <v>м</v>
          </cell>
          <cell r="BE167">
            <v>0</v>
          </cell>
        </row>
        <row r="168">
          <cell r="A168" t="str">
            <v>03203</v>
          </cell>
          <cell r="B168" t="str">
            <v>Штепсель</v>
          </cell>
          <cell r="C168" t="str">
            <v>шт</v>
          </cell>
          <cell r="BE168">
            <v>5</v>
          </cell>
        </row>
        <row r="169">
          <cell r="A169" t="str">
            <v>03649</v>
          </cell>
          <cell r="B169" t="str">
            <v>Шток-отвертка</v>
          </cell>
          <cell r="C169" t="str">
            <v>шт</v>
          </cell>
          <cell r="BE169">
            <v>5</v>
          </cell>
        </row>
        <row r="170">
          <cell r="A170" t="str">
            <v>04028</v>
          </cell>
          <cell r="B170" t="str">
            <v>Щиток  КМП</v>
          </cell>
          <cell r="C170" t="str">
            <v>шт</v>
          </cell>
          <cell r="BE170">
            <v>0</v>
          </cell>
        </row>
        <row r="171">
          <cell r="A171" t="str">
            <v>03146</v>
          </cell>
          <cell r="B171" t="str">
            <v>Элемент питания</v>
          </cell>
          <cell r="C171" t="str">
            <v>шт</v>
          </cell>
          <cell r="BE171">
            <v>0</v>
          </cell>
        </row>
        <row r="172">
          <cell r="A172" t="str">
            <v>04774</v>
          </cell>
          <cell r="B172" t="str">
            <v>Элемент питания</v>
          </cell>
          <cell r="C172" t="str">
            <v>шт</v>
          </cell>
          <cell r="BE172">
            <v>6</v>
          </cell>
        </row>
        <row r="173">
          <cell r="A173" t="str">
            <v>02969</v>
          </cell>
          <cell r="B173" t="str">
            <v>Эмаль-аэрозоль</v>
          </cell>
          <cell r="C173" t="str">
            <v>шт</v>
          </cell>
          <cell r="BE173">
            <v>0</v>
          </cell>
        </row>
        <row r="174">
          <cell r="A174" t="str">
            <v>04942</v>
          </cell>
          <cell r="B174" t="str">
            <v>ЭПРА 2*36W балласт</v>
          </cell>
          <cell r="C174" t="str">
            <v>шт</v>
          </cell>
          <cell r="BE174">
            <v>0</v>
          </cell>
        </row>
        <row r="175">
          <cell r="A175" t="str">
            <v>52</v>
          </cell>
          <cell r="B175" t="str">
            <v>я</v>
          </cell>
          <cell r="C175" t="str">
            <v>шт</v>
          </cell>
          <cell r="BE175">
            <v>0</v>
          </cell>
        </row>
        <row r="176">
          <cell r="A176" t="str">
            <v>39</v>
          </cell>
          <cell r="B176" t="str">
            <v>яя</v>
          </cell>
          <cell r="C176" t="str">
            <v>шт</v>
          </cell>
          <cell r="BE176">
            <v>0</v>
          </cell>
        </row>
        <row r="177">
          <cell r="A177" t="str">
            <v>53</v>
          </cell>
          <cell r="B177" t="str">
            <v>яяя</v>
          </cell>
          <cell r="C177" t="str">
            <v>шт</v>
          </cell>
          <cell r="BE177">
            <v>0</v>
          </cell>
        </row>
        <row r="178">
          <cell r="A178" t="str">
            <v>55</v>
          </cell>
          <cell r="BE178">
            <v>0</v>
          </cell>
        </row>
        <row r="179">
          <cell r="A179" t="str">
            <v>56</v>
          </cell>
          <cell r="BE179">
            <v>0</v>
          </cell>
        </row>
        <row r="180">
          <cell r="A180" t="str">
            <v>57</v>
          </cell>
          <cell r="BE180">
            <v>0</v>
          </cell>
        </row>
        <row r="181">
          <cell r="A181" t="str">
            <v>58</v>
          </cell>
          <cell r="BE181">
            <v>0</v>
          </cell>
        </row>
        <row r="182">
          <cell r="A182" t="str">
            <v>59</v>
          </cell>
          <cell r="BE182">
            <v>0</v>
          </cell>
        </row>
        <row r="183">
          <cell r="A183" t="str">
            <v>60</v>
          </cell>
          <cell r="BE183">
            <v>0</v>
          </cell>
        </row>
        <row r="184">
          <cell r="A184" t="str">
            <v>61</v>
          </cell>
          <cell r="BE184">
            <v>0</v>
          </cell>
        </row>
        <row r="185">
          <cell r="A185" t="str">
            <v>62</v>
          </cell>
          <cell r="BE185">
            <v>0</v>
          </cell>
        </row>
        <row r="186">
          <cell r="A186" t="str">
            <v>63</v>
          </cell>
          <cell r="BE186">
            <v>0</v>
          </cell>
        </row>
        <row r="187">
          <cell r="A187" t="str">
            <v>64</v>
          </cell>
          <cell r="BE187">
            <v>0</v>
          </cell>
        </row>
        <row r="188">
          <cell r="A188" t="str">
            <v>65</v>
          </cell>
          <cell r="BE188">
            <v>0</v>
          </cell>
        </row>
        <row r="189">
          <cell r="A189" t="str">
            <v>66</v>
          </cell>
          <cell r="BE189">
            <v>0</v>
          </cell>
        </row>
        <row r="190">
          <cell r="A190" t="str">
            <v>67</v>
          </cell>
          <cell r="BE190">
            <v>0</v>
          </cell>
        </row>
        <row r="191">
          <cell r="A191" t="str">
            <v>68</v>
          </cell>
          <cell r="BE191">
            <v>0</v>
          </cell>
        </row>
        <row r="192">
          <cell r="A192" t="str">
            <v>69</v>
          </cell>
          <cell r="BE192">
            <v>0</v>
          </cell>
        </row>
        <row r="193">
          <cell r="A193" t="str">
            <v>70</v>
          </cell>
          <cell r="BE193">
            <v>0</v>
          </cell>
        </row>
        <row r="194">
          <cell r="A194" t="str">
            <v>71</v>
          </cell>
          <cell r="BE194">
            <v>0</v>
          </cell>
        </row>
        <row r="195">
          <cell r="A195" t="str">
            <v>72</v>
          </cell>
          <cell r="BE195">
            <v>0</v>
          </cell>
        </row>
        <row r="196">
          <cell r="A196" t="str">
            <v>73</v>
          </cell>
          <cell r="BE196">
            <v>0</v>
          </cell>
        </row>
        <row r="197">
          <cell r="A197" t="str">
            <v>74</v>
          </cell>
          <cell r="BE197">
            <v>0</v>
          </cell>
        </row>
        <row r="198">
          <cell r="A198" t="str">
            <v>75</v>
          </cell>
          <cell r="BE198">
            <v>0</v>
          </cell>
        </row>
        <row r="199">
          <cell r="A199" t="str">
            <v>76</v>
          </cell>
          <cell r="BE199">
            <v>0</v>
          </cell>
        </row>
        <row r="200">
          <cell r="A200" t="str">
            <v>77</v>
          </cell>
          <cell r="BE200">
            <v>0</v>
          </cell>
        </row>
        <row r="201">
          <cell r="A201" t="str">
            <v>78</v>
          </cell>
          <cell r="BE201">
            <v>0</v>
          </cell>
        </row>
        <row r="202">
          <cell r="A202" t="str">
            <v>79</v>
          </cell>
          <cell r="BE202">
            <v>0</v>
          </cell>
        </row>
        <row r="203">
          <cell r="A203" t="str">
            <v>80</v>
          </cell>
          <cell r="BE203">
            <v>0</v>
          </cell>
        </row>
        <row r="204">
          <cell r="A204" t="str">
            <v>81</v>
          </cell>
          <cell r="BE204">
            <v>0</v>
          </cell>
        </row>
        <row r="205">
          <cell r="A205" t="str">
            <v>82</v>
          </cell>
          <cell r="BE205">
            <v>0</v>
          </cell>
        </row>
        <row r="206">
          <cell r="A206" t="str">
            <v>83</v>
          </cell>
          <cell r="BE206">
            <v>0</v>
          </cell>
        </row>
        <row r="207">
          <cell r="A207" t="str">
            <v>-</v>
          </cell>
          <cell r="B207" t="str">
            <v>-</v>
          </cell>
          <cell r="C207" t="str">
            <v>-</v>
          </cell>
          <cell r="BE20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банк"/>
      <sheetName val="проб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U35" sqref="U35"/>
    </sheetView>
  </sheetViews>
  <sheetFormatPr defaultColWidth="9.140625" defaultRowHeight="15"/>
  <cols>
    <col min="1" max="1" width="20.28125" style="42" customWidth="1"/>
    <col min="2" max="2" width="5.140625" style="41" hidden="1" customWidth="1"/>
    <col min="3" max="3" width="11.421875" style="41" customWidth="1"/>
    <col min="4" max="4" width="5.7109375" style="41" hidden="1" customWidth="1"/>
    <col min="5" max="5" width="11.421875" style="41" customWidth="1"/>
    <col min="6" max="6" width="5.7109375" style="41" hidden="1" customWidth="1"/>
    <col min="7" max="7" width="11.421875" style="41" customWidth="1"/>
    <col min="8" max="8" width="5.7109375" style="41" hidden="1" customWidth="1"/>
    <col min="9" max="9" width="11.421875" style="41" customWidth="1"/>
    <col min="10" max="10" width="5.7109375" style="41" hidden="1" customWidth="1"/>
    <col min="11" max="11" width="11.421875" style="41" customWidth="1"/>
    <col min="12" max="12" width="5.7109375" style="41" hidden="1" customWidth="1"/>
    <col min="13" max="13" width="11.421875" style="41" customWidth="1"/>
    <col min="14" max="14" width="5.7109375" style="41" hidden="1" customWidth="1"/>
    <col min="15" max="15" width="11.421875" style="41" customWidth="1"/>
    <col min="16" max="16" width="5.7109375" style="41" hidden="1" customWidth="1"/>
    <col min="17" max="17" width="11.421875" style="41" customWidth="1"/>
    <col min="18" max="18" width="5.7109375" style="42" hidden="1" customWidth="1"/>
    <col min="19" max="19" width="11.421875" style="42" customWidth="1"/>
    <col min="20" max="20" width="5.7109375" style="42" hidden="1" customWidth="1"/>
    <col min="21" max="21" width="10.8515625" style="42" customWidth="1"/>
    <col min="22" max="22" width="9.57421875" style="42" customWidth="1"/>
    <col min="23" max="23" width="5.28125" style="42" customWidth="1"/>
    <col min="24" max="16384" width="9.140625" style="42" customWidth="1"/>
  </cols>
  <sheetData>
    <row r="2" spans="1:22" ht="17.25" customHeight="1" thickBot="1">
      <c r="A2" s="52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2"/>
    </row>
    <row r="3" spans="1:22" ht="21.75" customHeight="1" thickBot="1">
      <c r="A3" s="66"/>
      <c r="B3" s="188" t="s">
        <v>102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9"/>
      <c r="V3" s="182" t="s">
        <v>66</v>
      </c>
    </row>
    <row r="4" spans="1:22" ht="43.5" customHeight="1">
      <c r="A4" s="73" t="s">
        <v>102</v>
      </c>
      <c r="B4" s="181" t="str">
        <f>INDEX(склад!B$4:B34,MATCH($B$6,склад!A$4:A34,0))</f>
        <v>ETERNA (грунтовка)</v>
      </c>
      <c r="C4" s="181"/>
      <c r="D4" s="181" t="str">
        <f>INDEX(склад!B$4:B34,MATCH($D$6,склад!A$4:A34,0))</f>
        <v>каштан 6</v>
      </c>
      <c r="E4" s="181"/>
      <c r="F4" s="181" t="str">
        <f>INDEX(склад!B$4:B34,MATCH($F$6,склад!A$4:A34,0))</f>
        <v>М-М (верхний слой)</v>
      </c>
      <c r="G4" s="181"/>
      <c r="H4" s="181" t="str">
        <f>INDEX(склад!B$4:B34,MATCH($H$6,склад!A$4:A34,0))</f>
        <v>каштан 4</v>
      </c>
      <c r="I4" s="181"/>
      <c r="J4" s="181" t="str">
        <f>INDEX(склад!B$4:B34,MATCH($J$6,склад!A$4:A34,0))</f>
        <v>серо-буро-малиновый</v>
      </c>
      <c r="K4" s="181"/>
      <c r="L4" s="181" t="str">
        <f>INDEX(склад!B$4:B34,MATCH($L$6,склад!A$4:A34,0))</f>
        <v>зелёный</v>
      </c>
      <c r="M4" s="181"/>
      <c r="N4" s="181" t="str">
        <f>INDEX(склад!B$4:B34,MATCH($N$6,склад!A$4:A34,0))</f>
        <v>серо-буро-малиновый</v>
      </c>
      <c r="O4" s="181"/>
      <c r="P4" s="181" t="str">
        <f>INDEX(склад!B$4:B34,MATCH($P$6,склад!A$4:A34,0))</f>
        <v>красный</v>
      </c>
      <c r="Q4" s="181"/>
      <c r="R4" s="181" t="str">
        <f>INDEX(склад!B$4:B34,MATCH($R$6,склад!A$4:A34,0))</f>
        <v>Декорат розовый</v>
      </c>
      <c r="S4" s="181"/>
      <c r="T4" s="181" t="str">
        <f>INDEX(склад!B$4:B34,MATCH($T$6,склад!A$4:A34,0))</f>
        <v>ДП (бордовая)</v>
      </c>
      <c r="U4" s="191"/>
      <c r="V4" s="183"/>
    </row>
    <row r="5" spans="1:22" ht="21" customHeight="1" thickBot="1">
      <c r="A5" s="74" t="s">
        <v>101</v>
      </c>
      <c r="B5" s="179">
        <f>INDEX(склад!T$4:T34,MATCH($B$6,склад!A$4:A34,0))</f>
        <v>1</v>
      </c>
      <c r="C5" s="180"/>
      <c r="D5" s="179">
        <f>INDEX(склад!T$4:T34,MATCH($D$6,склад!A$4:A34,0))</f>
        <v>15</v>
      </c>
      <c r="E5" s="180"/>
      <c r="F5" s="179">
        <f>INDEX(склад!T$4:T34,MATCH($F$6,склад!A$4:A34,0))</f>
        <v>121</v>
      </c>
      <c r="G5" s="180"/>
      <c r="H5" s="179">
        <f>INDEX(склад!T$4:T34,MATCH($H$6,склад!A$4:A34,0))</f>
        <v>14</v>
      </c>
      <c r="I5" s="180"/>
      <c r="J5" s="179">
        <f>INDEX(склад!T$4:T34,MATCH($J$6,склад!A$4:A34,0))</f>
        <v>19</v>
      </c>
      <c r="K5" s="180"/>
      <c r="L5" s="179">
        <f>INDEX(склад!T$4:T34,MATCH($L$6,склад!A$4:A34,0))</f>
        <v>44</v>
      </c>
      <c r="M5" s="180"/>
      <c r="N5" s="179">
        <f>INDEX(склад!T$4:T34,MATCH($N$6,склад!A$4:A34,0))</f>
        <v>19</v>
      </c>
      <c r="O5" s="180"/>
      <c r="P5" s="179">
        <f>INDEX(склад!T$4:T34,MATCH($P$6,склад!A$4:A34,0))</f>
        <v>25</v>
      </c>
      <c r="Q5" s="180"/>
      <c r="R5" s="179">
        <f>INDEX(склад!T$4:T34,MATCH($R$6,склад!A$4:A34,0))</f>
        <v>10</v>
      </c>
      <c r="S5" s="180"/>
      <c r="T5" s="179">
        <f>INDEX(склад!T$4:T34,MATCH($T$6,склад!A$4:A34,0))</f>
        <v>25</v>
      </c>
      <c r="U5" s="190"/>
      <c r="V5" s="183"/>
    </row>
    <row r="6" spans="1:22" ht="19.5" customHeight="1" thickBot="1">
      <c r="A6" s="175" t="s">
        <v>138</v>
      </c>
      <c r="B6" s="193" t="s">
        <v>67</v>
      </c>
      <c r="C6" s="193"/>
      <c r="D6" s="185" t="s">
        <v>86</v>
      </c>
      <c r="E6" s="186"/>
      <c r="F6" s="185" t="s">
        <v>69</v>
      </c>
      <c r="G6" s="186"/>
      <c r="H6" s="185" t="s">
        <v>84</v>
      </c>
      <c r="I6" s="186"/>
      <c r="J6" s="185" t="s">
        <v>80</v>
      </c>
      <c r="K6" s="186"/>
      <c r="L6" s="185" t="s">
        <v>79</v>
      </c>
      <c r="M6" s="186"/>
      <c r="N6" s="185" t="s">
        <v>80</v>
      </c>
      <c r="O6" s="186"/>
      <c r="P6" s="185" t="s">
        <v>78</v>
      </c>
      <c r="Q6" s="186"/>
      <c r="R6" s="187" t="s">
        <v>68</v>
      </c>
      <c r="S6" s="186"/>
      <c r="T6" s="185" t="s">
        <v>89</v>
      </c>
      <c r="U6" s="192"/>
      <c r="V6" s="184"/>
    </row>
    <row r="7" spans="1:22" ht="13.5" customHeight="1">
      <c r="A7" s="59"/>
      <c r="B7" s="60"/>
      <c r="C7" s="165"/>
      <c r="D7" s="168"/>
      <c r="E7" s="168"/>
      <c r="F7" s="61"/>
      <c r="G7" s="168"/>
      <c r="H7" s="61"/>
      <c r="I7" s="168"/>
      <c r="J7" s="61"/>
      <c r="K7" s="168"/>
      <c r="L7" s="61"/>
      <c r="M7" s="168"/>
      <c r="N7" s="61"/>
      <c r="O7" s="168"/>
      <c r="P7" s="61"/>
      <c r="Q7" s="168"/>
      <c r="R7" s="61"/>
      <c r="S7" s="168"/>
      <c r="T7" s="61"/>
      <c r="U7" s="170"/>
      <c r="V7" s="64"/>
    </row>
    <row r="8" spans="1:22" ht="15" customHeight="1">
      <c r="A8" s="173" t="s">
        <v>45</v>
      </c>
      <c r="B8" s="43"/>
      <c r="C8" s="166">
        <v>25</v>
      </c>
      <c r="D8" s="166"/>
      <c r="E8" s="166"/>
      <c r="F8" s="43"/>
      <c r="G8" s="166"/>
      <c r="H8" s="43"/>
      <c r="I8" s="166"/>
      <c r="J8" s="43"/>
      <c r="K8" s="166"/>
      <c r="L8" s="43"/>
      <c r="M8" s="166"/>
      <c r="N8" s="43"/>
      <c r="O8" s="166"/>
      <c r="P8" s="43"/>
      <c r="Q8" s="166"/>
      <c r="R8" s="43"/>
      <c r="S8" s="166"/>
      <c r="T8" s="43"/>
      <c r="U8" s="171"/>
      <c r="V8" s="70">
        <f>SUM(C8:U8)</f>
        <v>25</v>
      </c>
    </row>
    <row r="9" spans="1:22" ht="15" customHeight="1">
      <c r="A9" s="173" t="s">
        <v>46</v>
      </c>
      <c r="B9" s="43"/>
      <c r="C9" s="166"/>
      <c r="D9" s="166"/>
      <c r="E9" s="166"/>
      <c r="F9" s="43"/>
      <c r="G9" s="166"/>
      <c r="H9" s="43"/>
      <c r="I9" s="166"/>
      <c r="J9" s="43"/>
      <c r="K9" s="166"/>
      <c r="L9" s="43"/>
      <c r="M9" s="166"/>
      <c r="N9" s="43"/>
      <c r="O9" s="166">
        <v>4</v>
      </c>
      <c r="P9" s="43"/>
      <c r="Q9" s="166"/>
      <c r="R9" s="43"/>
      <c r="S9" s="166"/>
      <c r="T9" s="43"/>
      <c r="U9" s="171"/>
      <c r="V9" s="70">
        <f aca="true" t="shared" si="0" ref="V9:V28">SUM(C9:U9)</f>
        <v>4</v>
      </c>
    </row>
    <row r="10" spans="1:22" ht="15" customHeight="1">
      <c r="A10" s="173" t="s">
        <v>47</v>
      </c>
      <c r="B10" s="43"/>
      <c r="C10" s="166">
        <v>10</v>
      </c>
      <c r="D10" s="166"/>
      <c r="E10" s="166"/>
      <c r="F10" s="43"/>
      <c r="G10" s="166"/>
      <c r="H10" s="43"/>
      <c r="I10" s="166">
        <v>4</v>
      </c>
      <c r="J10" s="43"/>
      <c r="K10" s="166"/>
      <c r="L10" s="43"/>
      <c r="M10" s="166"/>
      <c r="N10" s="43"/>
      <c r="O10" s="166"/>
      <c r="P10" s="43"/>
      <c r="Q10" s="166"/>
      <c r="R10" s="43"/>
      <c r="S10" s="166"/>
      <c r="T10" s="43"/>
      <c r="U10" s="171"/>
      <c r="V10" s="70">
        <f t="shared" si="0"/>
        <v>14</v>
      </c>
    </row>
    <row r="11" spans="1:22" ht="15" customHeight="1">
      <c r="A11" s="173" t="s">
        <v>48</v>
      </c>
      <c r="B11" s="43"/>
      <c r="C11" s="166"/>
      <c r="D11" s="166"/>
      <c r="E11" s="166"/>
      <c r="F11" s="43"/>
      <c r="G11" s="166"/>
      <c r="H11" s="43"/>
      <c r="I11" s="166"/>
      <c r="J11" s="43"/>
      <c r="K11" s="169"/>
      <c r="L11" s="43"/>
      <c r="M11" s="169"/>
      <c r="N11" s="44"/>
      <c r="O11" s="169"/>
      <c r="P11" s="43"/>
      <c r="Q11" s="166"/>
      <c r="R11" s="43"/>
      <c r="S11" s="166"/>
      <c r="T11" s="43"/>
      <c r="U11" s="171"/>
      <c r="V11" s="70">
        <f t="shared" si="0"/>
        <v>0</v>
      </c>
    </row>
    <row r="12" spans="1:22" ht="15" customHeight="1">
      <c r="A12" s="173" t="s">
        <v>49</v>
      </c>
      <c r="B12" s="43"/>
      <c r="C12" s="166"/>
      <c r="D12" s="166"/>
      <c r="E12" s="166">
        <v>5</v>
      </c>
      <c r="F12" s="43"/>
      <c r="G12" s="166"/>
      <c r="H12" s="43"/>
      <c r="I12" s="166"/>
      <c r="J12" s="43"/>
      <c r="K12" s="169"/>
      <c r="L12" s="43"/>
      <c r="M12" s="169"/>
      <c r="N12" s="44"/>
      <c r="O12" s="169"/>
      <c r="P12" s="43"/>
      <c r="Q12" s="166"/>
      <c r="R12" s="43"/>
      <c r="S12" s="166"/>
      <c r="T12" s="43"/>
      <c r="U12" s="171"/>
      <c r="V12" s="70">
        <f t="shared" si="0"/>
        <v>5</v>
      </c>
    </row>
    <row r="13" spans="1:22" ht="15" customHeight="1">
      <c r="A13" s="173" t="s">
        <v>50</v>
      </c>
      <c r="B13" s="43"/>
      <c r="C13" s="166"/>
      <c r="D13" s="166"/>
      <c r="E13" s="166"/>
      <c r="F13" s="43"/>
      <c r="G13" s="166"/>
      <c r="H13" s="43"/>
      <c r="I13" s="166"/>
      <c r="J13" s="43"/>
      <c r="K13" s="169"/>
      <c r="L13" s="43"/>
      <c r="M13" s="169"/>
      <c r="N13" s="44"/>
      <c r="O13" s="169"/>
      <c r="P13" s="43"/>
      <c r="Q13" s="166"/>
      <c r="R13" s="43"/>
      <c r="S13" s="166"/>
      <c r="T13" s="43"/>
      <c r="U13" s="171"/>
      <c r="V13" s="70">
        <f t="shared" si="0"/>
        <v>0</v>
      </c>
    </row>
    <row r="14" spans="1:22" ht="15" customHeight="1">
      <c r="A14" s="173" t="s">
        <v>51</v>
      </c>
      <c r="B14" s="43"/>
      <c r="C14" s="166">
        <v>8</v>
      </c>
      <c r="D14" s="166"/>
      <c r="E14" s="166"/>
      <c r="F14" s="43"/>
      <c r="G14" s="166">
        <v>4</v>
      </c>
      <c r="H14" s="43"/>
      <c r="I14" s="166"/>
      <c r="J14" s="43"/>
      <c r="K14" s="169"/>
      <c r="L14" s="43"/>
      <c r="M14" s="169">
        <v>3</v>
      </c>
      <c r="N14" s="44"/>
      <c r="O14" s="169"/>
      <c r="P14" s="43"/>
      <c r="Q14" s="166"/>
      <c r="R14" s="43"/>
      <c r="S14" s="166"/>
      <c r="T14" s="43"/>
      <c r="U14" s="171"/>
      <c r="V14" s="70">
        <f t="shared" si="0"/>
        <v>15</v>
      </c>
    </row>
    <row r="15" spans="1:22" ht="15" customHeight="1">
      <c r="A15" s="173" t="s">
        <v>52</v>
      </c>
      <c r="B15" s="43"/>
      <c r="C15" s="166"/>
      <c r="D15" s="166"/>
      <c r="E15" s="166">
        <v>5</v>
      </c>
      <c r="F15" s="43"/>
      <c r="G15" s="166"/>
      <c r="H15" s="43"/>
      <c r="I15" s="166"/>
      <c r="J15" s="43"/>
      <c r="K15" s="169"/>
      <c r="L15" s="43"/>
      <c r="M15" s="169"/>
      <c r="N15" s="44"/>
      <c r="O15" s="169"/>
      <c r="P15" s="43"/>
      <c r="Q15" s="166"/>
      <c r="R15" s="43"/>
      <c r="S15" s="166">
        <v>25</v>
      </c>
      <c r="T15" s="43"/>
      <c r="U15" s="171"/>
      <c r="V15" s="70">
        <f t="shared" si="0"/>
        <v>30</v>
      </c>
    </row>
    <row r="16" spans="1:22" ht="15" customHeight="1">
      <c r="A16" s="173" t="s">
        <v>53</v>
      </c>
      <c r="B16" s="43"/>
      <c r="C16" s="166">
        <v>7</v>
      </c>
      <c r="D16" s="166"/>
      <c r="E16" s="166"/>
      <c r="F16" s="43"/>
      <c r="G16" s="166"/>
      <c r="H16" s="43"/>
      <c r="I16" s="166"/>
      <c r="J16" s="43"/>
      <c r="K16" s="169"/>
      <c r="L16" s="43"/>
      <c r="M16" s="169"/>
      <c r="N16" s="44"/>
      <c r="O16" s="169"/>
      <c r="P16" s="43"/>
      <c r="Q16" s="166"/>
      <c r="R16" s="43"/>
      <c r="S16" s="166"/>
      <c r="T16" s="43"/>
      <c r="U16" s="171"/>
      <c r="V16" s="70">
        <f t="shared" si="0"/>
        <v>7</v>
      </c>
    </row>
    <row r="17" spans="1:22" ht="15" customHeight="1">
      <c r="A17" s="173" t="s">
        <v>54</v>
      </c>
      <c r="B17" s="43"/>
      <c r="C17" s="166"/>
      <c r="D17" s="166"/>
      <c r="E17" s="166"/>
      <c r="F17" s="43"/>
      <c r="G17" s="166"/>
      <c r="H17" s="43"/>
      <c r="I17" s="166">
        <v>7</v>
      </c>
      <c r="J17" s="43"/>
      <c r="K17" s="169">
        <v>2</v>
      </c>
      <c r="L17" s="43"/>
      <c r="M17" s="169"/>
      <c r="N17" s="44"/>
      <c r="O17" s="169"/>
      <c r="P17" s="43"/>
      <c r="Q17" s="166"/>
      <c r="R17" s="43"/>
      <c r="S17" s="166">
        <v>25</v>
      </c>
      <c r="T17" s="43"/>
      <c r="U17" s="171"/>
      <c r="V17" s="70">
        <f t="shared" si="0"/>
        <v>34</v>
      </c>
    </row>
    <row r="18" spans="1:22" ht="15" customHeight="1">
      <c r="A18" s="173" t="s">
        <v>55</v>
      </c>
      <c r="B18" s="43"/>
      <c r="C18" s="166"/>
      <c r="D18" s="166"/>
      <c r="E18" s="166"/>
      <c r="F18" s="43"/>
      <c r="G18" s="166"/>
      <c r="H18" s="43"/>
      <c r="I18" s="166"/>
      <c r="J18" s="43"/>
      <c r="K18" s="169"/>
      <c r="L18" s="43"/>
      <c r="M18" s="169"/>
      <c r="N18" s="44"/>
      <c r="O18" s="169"/>
      <c r="P18" s="43"/>
      <c r="Q18" s="166"/>
      <c r="R18" s="43"/>
      <c r="S18" s="166"/>
      <c r="T18" s="43"/>
      <c r="U18" s="171"/>
      <c r="V18" s="70">
        <f t="shared" si="0"/>
        <v>0</v>
      </c>
    </row>
    <row r="19" spans="1:22" ht="15" customHeight="1">
      <c r="A19" s="173" t="s">
        <v>56</v>
      </c>
      <c r="B19" s="43"/>
      <c r="C19" s="166"/>
      <c r="D19" s="166"/>
      <c r="E19" s="166"/>
      <c r="F19" s="43"/>
      <c r="G19" s="166"/>
      <c r="H19" s="43"/>
      <c r="I19" s="166"/>
      <c r="J19" s="43"/>
      <c r="K19" s="169"/>
      <c r="L19" s="43"/>
      <c r="M19" s="169"/>
      <c r="N19" s="44"/>
      <c r="O19" s="169"/>
      <c r="P19" s="43"/>
      <c r="Q19" s="166"/>
      <c r="R19" s="43"/>
      <c r="S19" s="166"/>
      <c r="T19" s="43"/>
      <c r="U19" s="171"/>
      <c r="V19" s="70">
        <f t="shared" si="0"/>
        <v>0</v>
      </c>
    </row>
    <row r="20" spans="1:22" ht="15" customHeight="1">
      <c r="A20" s="173" t="s">
        <v>57</v>
      </c>
      <c r="B20" s="43"/>
      <c r="C20" s="166"/>
      <c r="D20" s="166"/>
      <c r="E20" s="166"/>
      <c r="F20" s="43"/>
      <c r="G20" s="166"/>
      <c r="H20" s="43"/>
      <c r="I20" s="166"/>
      <c r="J20" s="43"/>
      <c r="K20" s="169"/>
      <c r="L20" s="43"/>
      <c r="M20" s="169"/>
      <c r="N20" s="44"/>
      <c r="O20" s="169"/>
      <c r="P20" s="43"/>
      <c r="Q20" s="166"/>
      <c r="R20" s="43"/>
      <c r="S20" s="166"/>
      <c r="T20" s="43"/>
      <c r="U20" s="171"/>
      <c r="V20" s="70">
        <f t="shared" si="0"/>
        <v>0</v>
      </c>
    </row>
    <row r="21" spans="1:22" ht="15" customHeight="1">
      <c r="A21" s="173" t="s">
        <v>58</v>
      </c>
      <c r="B21" s="43"/>
      <c r="C21" s="166"/>
      <c r="D21" s="166"/>
      <c r="E21" s="166"/>
      <c r="F21" s="43"/>
      <c r="G21" s="166"/>
      <c r="H21" s="43"/>
      <c r="I21" s="166"/>
      <c r="J21" s="43"/>
      <c r="K21" s="169"/>
      <c r="L21" s="43"/>
      <c r="M21" s="169"/>
      <c r="N21" s="44"/>
      <c r="O21" s="169"/>
      <c r="P21" s="43"/>
      <c r="Q21" s="166"/>
      <c r="R21" s="43"/>
      <c r="S21" s="166"/>
      <c r="T21" s="43"/>
      <c r="U21" s="171"/>
      <c r="V21" s="70">
        <f t="shared" si="0"/>
        <v>0</v>
      </c>
    </row>
    <row r="22" spans="1:22" ht="15" customHeight="1">
      <c r="A22" s="173" t="s">
        <v>59</v>
      </c>
      <c r="B22" s="43"/>
      <c r="C22" s="166"/>
      <c r="D22" s="166"/>
      <c r="E22" s="166"/>
      <c r="F22" s="43"/>
      <c r="G22" s="166"/>
      <c r="H22" s="43"/>
      <c r="I22" s="166"/>
      <c r="J22" s="43"/>
      <c r="K22" s="169"/>
      <c r="L22" s="43"/>
      <c r="M22" s="169"/>
      <c r="N22" s="44"/>
      <c r="O22" s="169"/>
      <c r="P22" s="43"/>
      <c r="Q22" s="166"/>
      <c r="R22" s="43"/>
      <c r="S22" s="166"/>
      <c r="T22" s="43"/>
      <c r="U22" s="171"/>
      <c r="V22" s="70">
        <f t="shared" si="0"/>
        <v>0</v>
      </c>
    </row>
    <row r="23" spans="1:22" ht="15" customHeight="1">
      <c r="A23" s="173" t="s">
        <v>60</v>
      </c>
      <c r="B23" s="43"/>
      <c r="C23" s="166"/>
      <c r="D23" s="166"/>
      <c r="E23" s="166"/>
      <c r="F23" s="43"/>
      <c r="G23" s="166"/>
      <c r="H23" s="43"/>
      <c r="I23" s="166"/>
      <c r="J23" s="43"/>
      <c r="K23" s="169"/>
      <c r="L23" s="43"/>
      <c r="M23" s="169"/>
      <c r="N23" s="44"/>
      <c r="O23" s="169"/>
      <c r="P23" s="43"/>
      <c r="Q23" s="166"/>
      <c r="R23" s="43"/>
      <c r="S23" s="166"/>
      <c r="T23" s="43"/>
      <c r="U23" s="171"/>
      <c r="V23" s="70">
        <f t="shared" si="0"/>
        <v>0</v>
      </c>
    </row>
    <row r="24" spans="1:22" ht="15" customHeight="1">
      <c r="A24" s="173" t="s">
        <v>61</v>
      </c>
      <c r="B24" s="43"/>
      <c r="C24" s="166"/>
      <c r="D24" s="166"/>
      <c r="E24" s="166"/>
      <c r="F24" s="43"/>
      <c r="G24" s="166"/>
      <c r="H24" s="43"/>
      <c r="I24" s="166"/>
      <c r="J24" s="43"/>
      <c r="K24" s="169"/>
      <c r="L24" s="43"/>
      <c r="M24" s="169"/>
      <c r="N24" s="44"/>
      <c r="O24" s="169"/>
      <c r="P24" s="43"/>
      <c r="Q24" s="166"/>
      <c r="R24" s="43"/>
      <c r="S24" s="166"/>
      <c r="T24" s="43"/>
      <c r="U24" s="171"/>
      <c r="V24" s="70">
        <f t="shared" si="0"/>
        <v>0</v>
      </c>
    </row>
    <row r="25" spans="1:22" ht="15" customHeight="1">
      <c r="A25" s="173" t="s">
        <v>62</v>
      </c>
      <c r="B25" s="43"/>
      <c r="C25" s="166"/>
      <c r="D25" s="166"/>
      <c r="E25" s="166"/>
      <c r="F25" s="43"/>
      <c r="G25" s="166"/>
      <c r="H25" s="43"/>
      <c r="I25" s="166"/>
      <c r="J25" s="43"/>
      <c r="K25" s="169"/>
      <c r="L25" s="43"/>
      <c r="M25" s="169"/>
      <c r="N25" s="44"/>
      <c r="O25" s="169"/>
      <c r="P25" s="43"/>
      <c r="Q25" s="166"/>
      <c r="R25" s="43"/>
      <c r="S25" s="166"/>
      <c r="T25" s="43"/>
      <c r="U25" s="171"/>
      <c r="V25" s="70">
        <f t="shared" si="0"/>
        <v>0</v>
      </c>
    </row>
    <row r="26" spans="1:22" ht="15" customHeight="1">
      <c r="A26" s="173" t="s">
        <v>63</v>
      </c>
      <c r="B26" s="43"/>
      <c r="C26" s="166"/>
      <c r="D26" s="166"/>
      <c r="E26" s="166"/>
      <c r="F26" s="43"/>
      <c r="G26" s="166"/>
      <c r="H26" s="43"/>
      <c r="I26" s="166"/>
      <c r="J26" s="43"/>
      <c r="K26" s="169"/>
      <c r="L26" s="43"/>
      <c r="M26" s="169">
        <v>3</v>
      </c>
      <c r="N26" s="44"/>
      <c r="O26" s="169"/>
      <c r="P26" s="43"/>
      <c r="Q26" s="166"/>
      <c r="R26" s="43"/>
      <c r="S26" s="166"/>
      <c r="T26" s="43"/>
      <c r="U26" s="171"/>
      <c r="V26" s="70">
        <f t="shared" si="0"/>
        <v>3</v>
      </c>
    </row>
    <row r="27" spans="1:22" ht="15" customHeight="1">
      <c r="A27" s="173" t="s">
        <v>64</v>
      </c>
      <c r="B27" s="43"/>
      <c r="C27" s="166"/>
      <c r="D27" s="166"/>
      <c r="E27" s="166"/>
      <c r="F27" s="43"/>
      <c r="G27" s="166"/>
      <c r="H27" s="43"/>
      <c r="I27" s="166"/>
      <c r="J27" s="43"/>
      <c r="K27" s="169"/>
      <c r="L27" s="43"/>
      <c r="M27" s="169"/>
      <c r="N27" s="44"/>
      <c r="O27" s="169"/>
      <c r="P27" s="43"/>
      <c r="Q27" s="166"/>
      <c r="R27" s="43"/>
      <c r="S27" s="166"/>
      <c r="T27" s="43"/>
      <c r="U27" s="171"/>
      <c r="V27" s="70">
        <f t="shared" si="0"/>
        <v>0</v>
      </c>
    </row>
    <row r="28" spans="1:22" s="46" customFormat="1" ht="15" customHeight="1">
      <c r="A28" s="173" t="s">
        <v>65</v>
      </c>
      <c r="B28" s="45"/>
      <c r="C28" s="167"/>
      <c r="D28" s="167"/>
      <c r="E28" s="167"/>
      <c r="F28" s="45"/>
      <c r="G28" s="167"/>
      <c r="H28" s="45"/>
      <c r="I28" s="167"/>
      <c r="J28" s="45"/>
      <c r="K28" s="167"/>
      <c r="L28" s="45"/>
      <c r="M28" s="167"/>
      <c r="N28" s="45"/>
      <c r="O28" s="167"/>
      <c r="P28" s="45"/>
      <c r="Q28" s="167"/>
      <c r="R28" s="45"/>
      <c r="S28" s="167"/>
      <c r="T28" s="45"/>
      <c r="U28" s="172"/>
      <c r="V28" s="70">
        <f t="shared" si="0"/>
        <v>0</v>
      </c>
    </row>
    <row r="29" spans="1:22" ht="15" customHeight="1" thickBo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65"/>
    </row>
    <row r="30" spans="1:24" s="50" customFormat="1" ht="31.5" customHeight="1" thickBot="1">
      <c r="A30" s="62" t="s">
        <v>106</v>
      </c>
      <c r="B30" s="71">
        <f>MATCH(B$6,склад!$A$1:$A34,0)</f>
        <v>4</v>
      </c>
      <c r="C30" s="72">
        <f>SUM(C8:C29)</f>
        <v>50</v>
      </c>
      <c r="D30" s="68">
        <f>MATCH(D$6,склад!$A$1:$A34,0)</f>
        <v>23</v>
      </c>
      <c r="E30" s="67">
        <f>SUM(E8:E29)</f>
        <v>10</v>
      </c>
      <c r="F30" s="68">
        <f>MATCH(F$6,склад!$A$1:$A34,0)</f>
        <v>6</v>
      </c>
      <c r="G30" s="67">
        <f>SUM(G8:G29)</f>
        <v>4</v>
      </c>
      <c r="H30" s="68">
        <f>MATCH(H$6,склад!$A$1:$A34,0)</f>
        <v>21</v>
      </c>
      <c r="I30" s="67">
        <f>SUM(I8:I29)</f>
        <v>11</v>
      </c>
      <c r="J30" s="68">
        <f>MATCH(J$6,склад!$A$1:$A34,0)</f>
        <v>17</v>
      </c>
      <c r="K30" s="67">
        <f>SUM(K8:K29)</f>
        <v>2</v>
      </c>
      <c r="L30" s="68">
        <f>MATCH(L$6,склад!$A$1:$A34,0)</f>
        <v>16</v>
      </c>
      <c r="M30" s="67">
        <f>SUM(M8:M29)</f>
        <v>6</v>
      </c>
      <c r="N30" s="68">
        <f>MATCH(N$6,склад!$A$1:$A34,0)</f>
        <v>17</v>
      </c>
      <c r="O30" s="67">
        <f>SUM(O8:O29)</f>
        <v>4</v>
      </c>
      <c r="P30" s="68">
        <f>MATCH(P$6,склад!$A$1:$A34,0)</f>
        <v>15</v>
      </c>
      <c r="Q30" s="67">
        <f>SUM(Q8:Q29)</f>
        <v>0</v>
      </c>
      <c r="R30" s="68">
        <f>MATCH(R$6,склад!$A$1:$A34,0)</f>
        <v>5</v>
      </c>
      <c r="S30" s="67">
        <f>SUM(S8:S29)</f>
        <v>50</v>
      </c>
      <c r="T30" s="68">
        <f>MATCH(T$6,склад!$A$1:$A34,0)</f>
        <v>26</v>
      </c>
      <c r="U30" s="69">
        <f>SUM(U8:U29)</f>
        <v>0</v>
      </c>
      <c r="V30" s="63"/>
      <c r="X30" s="51"/>
    </row>
    <row r="32" ht="13.5" thickBot="1"/>
    <row r="33" spans="1:7" ht="73.5" customHeight="1" thickBot="1">
      <c r="A33" s="174" t="s">
        <v>137</v>
      </c>
      <c r="E33" s="176" t="s">
        <v>136</v>
      </c>
      <c r="F33" s="177"/>
      <c r="G33" s="178"/>
    </row>
  </sheetData>
  <mergeCells count="33">
    <mergeCell ref="T6:U6"/>
    <mergeCell ref="B6:C6"/>
    <mergeCell ref="D6:E6"/>
    <mergeCell ref="F6:G6"/>
    <mergeCell ref="H6:I6"/>
    <mergeCell ref="J6:K6"/>
    <mergeCell ref="L6:M6"/>
    <mergeCell ref="N6:O6"/>
    <mergeCell ref="B3:U3"/>
    <mergeCell ref="P4:Q4"/>
    <mergeCell ref="R4:S4"/>
    <mergeCell ref="T5:U5"/>
    <mergeCell ref="T4:U4"/>
    <mergeCell ref="B4:C4"/>
    <mergeCell ref="D4:E4"/>
    <mergeCell ref="F4:G4"/>
    <mergeCell ref="L4:M4"/>
    <mergeCell ref="N4:O4"/>
    <mergeCell ref="V3:V6"/>
    <mergeCell ref="B5:C5"/>
    <mergeCell ref="D5:E5"/>
    <mergeCell ref="F5:G5"/>
    <mergeCell ref="H5:I5"/>
    <mergeCell ref="J5:K5"/>
    <mergeCell ref="L5:M5"/>
    <mergeCell ref="N5:O5"/>
    <mergeCell ref="P6:Q6"/>
    <mergeCell ref="R6:S6"/>
    <mergeCell ref="E33:G33"/>
    <mergeCell ref="P5:Q5"/>
    <mergeCell ref="R5:S5"/>
    <mergeCell ref="H4:I4"/>
    <mergeCell ref="J4:K4"/>
  </mergeCells>
  <conditionalFormatting sqref="B5:U5">
    <cfRule type="cellIs" priority="1" dxfId="2" operator="equal" stopIfTrue="1">
      <formula>0</formula>
    </cfRule>
    <cfRule type="cellIs" priority="2" dxfId="1" operator="lessThan" stopIfTrue="1">
      <formula>0</formula>
    </cfRule>
  </conditionalFormatting>
  <conditionalFormatting sqref="C30 E30 G30 I30 K30 M30 O30 Q30 S30 U30 V8:V28">
    <cfRule type="cellIs" priority="3" dxfId="3" operator="equal" stopIfTrue="1">
      <formula>0</formula>
    </cfRule>
  </conditionalFormatting>
  <printOptions horizontalCentered="1"/>
  <pageMargins left="0.3937007874015748" right="0" top="0" bottom="0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workbookViewId="0" topLeftCell="A1">
      <selection activeCell="X18" sqref="X18"/>
    </sheetView>
  </sheetViews>
  <sheetFormatPr defaultColWidth="9.140625" defaultRowHeight="15"/>
  <cols>
    <col min="1" max="1" width="8.28125" style="42" customWidth="1"/>
    <col min="2" max="2" width="22.421875" style="42" customWidth="1"/>
    <col min="3" max="3" width="10.7109375" style="42" customWidth="1"/>
    <col min="4" max="4" width="8.8515625" style="42" customWidth="1"/>
    <col min="5" max="5" width="11.00390625" style="42" customWidth="1"/>
    <col min="6" max="6" width="9.421875" style="55" customWidth="1"/>
    <col min="7" max="7" width="9.00390625" style="42" customWidth="1"/>
    <col min="8" max="18" width="3.28125" style="56" hidden="1" customWidth="1"/>
    <col min="19" max="19" width="9.00390625" style="57" customWidth="1"/>
    <col min="20" max="20" width="8.28125" style="42" customWidth="1"/>
    <col min="21" max="21" width="9.00390625" style="42" customWidth="1"/>
    <col min="22" max="22" width="8.00390625" style="42" customWidth="1"/>
    <col min="23" max="23" width="18.57421875" style="42" customWidth="1"/>
    <col min="24" max="24" width="25.140625" style="42" customWidth="1"/>
    <col min="25" max="16384" width="9.140625" style="42" customWidth="1"/>
  </cols>
  <sheetData>
    <row r="1" spans="1:25" ht="32.25" customHeight="1" thickBot="1">
      <c r="A1" s="85"/>
      <c r="B1" s="86" t="s">
        <v>2</v>
      </c>
      <c r="C1" s="196">
        <f ca="1">TODAY()</f>
        <v>41620</v>
      </c>
      <c r="D1" s="197"/>
      <c r="E1" s="197"/>
      <c r="F1" s="87"/>
      <c r="G1" s="194" t="s">
        <v>44</v>
      </c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>
        <v>2013</v>
      </c>
      <c r="U1" s="194"/>
      <c r="V1" s="194"/>
      <c r="W1" s="195"/>
      <c r="X1" s="88" t="s">
        <v>134</v>
      </c>
      <c r="Y1" s="89">
        <f>SUMIF(W$4:W$34,"годен",T$4:T$34)+SUMIF(W$4:W$34,"срочно реализовать",T$4:T$34)</f>
        <v>2079</v>
      </c>
    </row>
    <row r="2" spans="1:25" ht="29.25" customHeight="1" thickBot="1">
      <c r="A2" s="90"/>
      <c r="B2" s="91" t="s">
        <v>102</v>
      </c>
      <c r="C2" s="92" t="s">
        <v>124</v>
      </c>
      <c r="D2" s="92" t="s">
        <v>123</v>
      </c>
      <c r="E2" s="93" t="s">
        <v>125</v>
      </c>
      <c r="F2" s="94" t="s">
        <v>126</v>
      </c>
      <c r="G2" s="95" t="s">
        <v>128</v>
      </c>
      <c r="H2" s="96"/>
      <c r="I2" s="97">
        <v>1</v>
      </c>
      <c r="J2" s="97">
        <v>2</v>
      </c>
      <c r="K2" s="97">
        <v>3</v>
      </c>
      <c r="L2" s="97">
        <v>4</v>
      </c>
      <c r="M2" s="97">
        <v>5</v>
      </c>
      <c r="N2" s="97">
        <v>6</v>
      </c>
      <c r="O2" s="97">
        <v>7</v>
      </c>
      <c r="P2" s="97">
        <v>8</v>
      </c>
      <c r="Q2" s="97">
        <v>9</v>
      </c>
      <c r="R2" s="97">
        <v>10</v>
      </c>
      <c r="S2" s="94" t="s">
        <v>13</v>
      </c>
      <c r="T2" s="96" t="s">
        <v>15</v>
      </c>
      <c r="U2" s="98" t="s">
        <v>127</v>
      </c>
      <c r="V2" s="98" t="s">
        <v>3</v>
      </c>
      <c r="W2" s="94" t="s">
        <v>35</v>
      </c>
      <c r="X2" s="99" t="s">
        <v>135</v>
      </c>
      <c r="Y2" s="100">
        <f>SUMIF(W$4:W$34,"просрочено",T$4:T$34)</f>
        <v>75</v>
      </c>
    </row>
    <row r="3" spans="1:25" ht="13.5" customHeight="1" thickBot="1">
      <c r="A3" s="101"/>
      <c r="B3" s="102"/>
      <c r="C3" s="103"/>
      <c r="D3" s="102" t="s">
        <v>122</v>
      </c>
      <c r="E3" s="104"/>
      <c r="F3" s="105"/>
      <c r="G3" s="106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8"/>
      <c r="T3" s="109"/>
      <c r="U3" s="110"/>
      <c r="V3" s="111"/>
      <c r="W3" s="112"/>
      <c r="X3" s="113"/>
      <c r="Y3" s="113"/>
    </row>
    <row r="4" spans="1:25" ht="13.5" customHeight="1" thickBot="1">
      <c r="A4" s="82" t="s">
        <v>67</v>
      </c>
      <c r="B4" s="75" t="s">
        <v>27</v>
      </c>
      <c r="C4" s="76">
        <v>41548</v>
      </c>
      <c r="D4" s="78">
        <v>6</v>
      </c>
      <c r="E4" s="114">
        <f>C4+D4*30</f>
        <v>41728</v>
      </c>
      <c r="F4" s="83">
        <v>51</v>
      </c>
      <c r="G4" s="84"/>
      <c r="H4" s="115">
        <f aca="true" t="shared" si="0" ref="H4:H33">MATCH(A4,$A$1:$A$34,0)</f>
        <v>4</v>
      </c>
      <c r="I4" s="116">
        <f>IF($H4=работа!$B$30,работа!$C$30,0)</f>
        <v>50</v>
      </c>
      <c r="J4" s="116">
        <f>IF($H4=работа!$D$30,работа!$E$30,0)</f>
        <v>0</v>
      </c>
      <c r="K4" s="116">
        <f>IF($H4=работа!$F$30,работа!$G$30,0)</f>
        <v>0</v>
      </c>
      <c r="L4" s="116">
        <f>IF($H4=работа!$H$30,работа!$I$30,0)</f>
        <v>0</v>
      </c>
      <c r="M4" s="116">
        <f>IF($H4=работа!$J$30,работа!$K$30,0)</f>
        <v>0</v>
      </c>
      <c r="N4" s="116">
        <f>IF($H4=работа!$L$30,работа!$M$30,0)</f>
        <v>0</v>
      </c>
      <c r="O4" s="116">
        <f>IF($H4=работа!$N$30,работа!$O$30,0)</f>
        <v>0</v>
      </c>
      <c r="P4" s="116">
        <f>IF($H4=работа!$P$30,работа!$Q$30,0)</f>
        <v>0</v>
      </c>
      <c r="Q4" s="116">
        <f>IF($H4=работа!$R$30,работа!$S$30,0)</f>
        <v>0</v>
      </c>
      <c r="R4" s="117">
        <f>IF($H4=работа!$T$30,работа!$U$30,0)</f>
        <v>0</v>
      </c>
      <c r="S4" s="118">
        <f aca="true" t="shared" si="1" ref="S4:S33">SUM(I4:R4)</f>
        <v>50</v>
      </c>
      <c r="T4" s="119">
        <f aca="true" t="shared" si="2" ref="T4:T33">F4+G4-S4</f>
        <v>1</v>
      </c>
      <c r="U4" s="120">
        <f>E4-C$1</f>
        <v>108</v>
      </c>
      <c r="V4" s="121">
        <f>U4/180</f>
        <v>0.6</v>
      </c>
      <c r="W4" s="122" t="str">
        <f>IF(U4&lt;0,"просрочено",IF(U4&gt;13,"годен","срочно реализовать"))</f>
        <v>годен</v>
      </c>
      <c r="X4" s="113"/>
      <c r="Y4" s="113"/>
    </row>
    <row r="5" spans="1:25" ht="13.5" customHeight="1" thickBot="1">
      <c r="A5" s="53" t="s">
        <v>68</v>
      </c>
      <c r="B5" s="54" t="s">
        <v>97</v>
      </c>
      <c r="C5" s="77">
        <v>41457</v>
      </c>
      <c r="D5" s="79">
        <v>6</v>
      </c>
      <c r="E5" s="123">
        <f>C5+D5*30</f>
        <v>41637</v>
      </c>
      <c r="F5" s="81">
        <v>60</v>
      </c>
      <c r="G5" s="80"/>
      <c r="H5" s="124">
        <f t="shared" si="0"/>
        <v>5</v>
      </c>
      <c r="I5" s="116">
        <f>IF($H5=работа!$B$30,работа!$C$30,0)</f>
        <v>0</v>
      </c>
      <c r="J5" s="116">
        <f>IF($H5=работа!$D$30,работа!$E$30,0)</f>
        <v>0</v>
      </c>
      <c r="K5" s="116">
        <f>IF($H5=работа!$F$30,работа!$G$30,0)</f>
        <v>0</v>
      </c>
      <c r="L5" s="116">
        <f>IF($H5=работа!$H$30,работа!$I$30,0)</f>
        <v>0</v>
      </c>
      <c r="M5" s="116">
        <f>IF($H5=работа!$J$30,работа!$K$30,0)</f>
        <v>0</v>
      </c>
      <c r="N5" s="116">
        <f>IF($H5=работа!$L$30,работа!$M$30,0)</f>
        <v>0</v>
      </c>
      <c r="O5" s="116">
        <f>IF($H5=работа!$N$30,работа!$O$30,0)</f>
        <v>0</v>
      </c>
      <c r="P5" s="116">
        <f>IF($H5=работа!$P$30,работа!$Q$30,0)</f>
        <v>0</v>
      </c>
      <c r="Q5" s="116">
        <f>IF($H5=работа!$R$30,работа!$S$30,0)</f>
        <v>50</v>
      </c>
      <c r="R5" s="117">
        <f>IF($H5=работа!$T$30,работа!$U$30,0)</f>
        <v>0</v>
      </c>
      <c r="S5" s="125">
        <f t="shared" si="1"/>
        <v>50</v>
      </c>
      <c r="T5" s="126">
        <f t="shared" si="2"/>
        <v>10</v>
      </c>
      <c r="U5" s="127">
        <f aca="true" t="shared" si="3" ref="U5:U33">E5-C$1</f>
        <v>17</v>
      </c>
      <c r="V5" s="128">
        <f>U5/180</f>
        <v>0.09444444444444444</v>
      </c>
      <c r="W5" s="129" t="str">
        <f>IF(U5&lt;0,"просрочено",IF(U5&gt;13,"годен","срочно реализовать"))</f>
        <v>годен</v>
      </c>
      <c r="X5" s="113"/>
      <c r="Y5" s="113"/>
    </row>
    <row r="6" spans="1:25" ht="13.5" customHeight="1" thickBot="1">
      <c r="A6" s="53" t="s">
        <v>69</v>
      </c>
      <c r="B6" s="54" t="s">
        <v>98</v>
      </c>
      <c r="C6" s="77">
        <v>41458</v>
      </c>
      <c r="D6" s="79">
        <v>6</v>
      </c>
      <c r="E6" s="123">
        <f aca="true" t="shared" si="4" ref="E6:E28">C6+D6*30</f>
        <v>41638</v>
      </c>
      <c r="F6" s="81">
        <v>120</v>
      </c>
      <c r="G6" s="80">
        <v>5</v>
      </c>
      <c r="H6" s="124">
        <f t="shared" si="0"/>
        <v>6</v>
      </c>
      <c r="I6" s="116">
        <f>IF($H6=работа!$B$30,работа!$C$30,0)</f>
        <v>0</v>
      </c>
      <c r="J6" s="116">
        <f>IF($H6=работа!$D$30,работа!$E$30,0)</f>
        <v>0</v>
      </c>
      <c r="K6" s="116">
        <f>IF($H6=работа!$F$30,работа!$G$30,0)</f>
        <v>4</v>
      </c>
      <c r="L6" s="116">
        <f>IF($H6=работа!$H$30,работа!$I$30,0)</f>
        <v>0</v>
      </c>
      <c r="M6" s="116">
        <f>IF($H6=работа!$J$30,работа!$K$30,0)</f>
        <v>0</v>
      </c>
      <c r="N6" s="116">
        <f>IF($H6=работа!$L$30,работа!$M$30,0)</f>
        <v>0</v>
      </c>
      <c r="O6" s="116">
        <f>IF($H6=работа!$N$30,работа!$O$30,0)</f>
        <v>0</v>
      </c>
      <c r="P6" s="116">
        <f>IF($H6=работа!$P$30,работа!$Q$30,0)</f>
        <v>0</v>
      </c>
      <c r="Q6" s="116">
        <f>IF($H6=работа!$R$30,работа!$S$30,0)</f>
        <v>0</v>
      </c>
      <c r="R6" s="117">
        <f>IF($H6=работа!$T$30,работа!$U$30,0)</f>
        <v>0</v>
      </c>
      <c r="S6" s="125">
        <f t="shared" si="1"/>
        <v>4</v>
      </c>
      <c r="T6" s="126">
        <f t="shared" si="2"/>
        <v>121</v>
      </c>
      <c r="U6" s="127">
        <f t="shared" si="3"/>
        <v>18</v>
      </c>
      <c r="V6" s="128">
        <f aca="true" t="shared" si="5" ref="V6:V33">U6/180</f>
        <v>0.1</v>
      </c>
      <c r="W6" s="130" t="str">
        <f aca="true" t="shared" si="6" ref="W6:W33">IF(U6&lt;0,"просрочено",IF(U6&gt;13,"годен","срочно реализовать"))</f>
        <v>годен</v>
      </c>
      <c r="X6" s="113"/>
      <c r="Y6" s="113"/>
    </row>
    <row r="7" spans="1:25" ht="13.5" customHeight="1" thickBot="1">
      <c r="A7" s="53" t="s">
        <v>70</v>
      </c>
      <c r="B7" s="54" t="s">
        <v>99</v>
      </c>
      <c r="C7" s="77">
        <v>41459</v>
      </c>
      <c r="D7" s="79">
        <v>6</v>
      </c>
      <c r="E7" s="123">
        <f t="shared" si="4"/>
        <v>41639</v>
      </c>
      <c r="F7" s="81">
        <v>25</v>
      </c>
      <c r="G7" s="80"/>
      <c r="H7" s="124">
        <f t="shared" si="0"/>
        <v>7</v>
      </c>
      <c r="I7" s="116">
        <f>IF($H7=работа!$B$30,работа!$C$30,0)</f>
        <v>0</v>
      </c>
      <c r="J7" s="116">
        <f>IF($H7=работа!$D$30,работа!$E$30,0)</f>
        <v>0</v>
      </c>
      <c r="K7" s="116">
        <f>IF($H7=работа!$F$30,работа!$G$30,0)</f>
        <v>0</v>
      </c>
      <c r="L7" s="116">
        <f>IF($H7=работа!$H$30,работа!$I$30,0)</f>
        <v>0</v>
      </c>
      <c r="M7" s="116">
        <f>IF($H7=работа!$J$30,работа!$K$30,0)</f>
        <v>0</v>
      </c>
      <c r="N7" s="116">
        <f>IF($H7=работа!$L$30,работа!$M$30,0)</f>
        <v>0</v>
      </c>
      <c r="O7" s="116">
        <f>IF($H7=работа!$N$30,работа!$O$30,0)</f>
        <v>0</v>
      </c>
      <c r="P7" s="116">
        <f>IF($H7=работа!$P$30,работа!$Q$30,0)</f>
        <v>0</v>
      </c>
      <c r="Q7" s="116">
        <f>IF($H7=работа!$R$30,работа!$S$30,0)</f>
        <v>0</v>
      </c>
      <c r="R7" s="117">
        <f>IF($H7=работа!$T$30,работа!$U$30,0)</f>
        <v>0</v>
      </c>
      <c r="S7" s="125">
        <f t="shared" si="1"/>
        <v>0</v>
      </c>
      <c r="T7" s="126">
        <f t="shared" si="2"/>
        <v>25</v>
      </c>
      <c r="U7" s="127">
        <f t="shared" si="3"/>
        <v>19</v>
      </c>
      <c r="V7" s="128">
        <f t="shared" si="5"/>
        <v>0.10555555555555556</v>
      </c>
      <c r="W7" s="130" t="str">
        <f t="shared" si="6"/>
        <v>годен</v>
      </c>
      <c r="X7" s="113"/>
      <c r="Y7" s="113"/>
    </row>
    <row r="8" spans="1:25" ht="13.5" customHeight="1" thickBot="1">
      <c r="A8" s="53" t="s">
        <v>71</v>
      </c>
      <c r="B8" s="54" t="s">
        <v>26</v>
      </c>
      <c r="C8" s="77">
        <v>41460</v>
      </c>
      <c r="D8" s="79">
        <v>6</v>
      </c>
      <c r="E8" s="123">
        <f t="shared" si="4"/>
        <v>41640</v>
      </c>
      <c r="F8" s="81">
        <v>25</v>
      </c>
      <c r="G8" s="80"/>
      <c r="H8" s="124">
        <f t="shared" si="0"/>
        <v>8</v>
      </c>
      <c r="I8" s="116">
        <f>IF($H8=работа!$B$30,работа!$C$30,0)</f>
        <v>0</v>
      </c>
      <c r="J8" s="116">
        <f>IF($H8=работа!$D$30,работа!$E$30,0)</f>
        <v>0</v>
      </c>
      <c r="K8" s="116">
        <f>IF($H8=работа!$F$30,работа!$G$30,0)</f>
        <v>0</v>
      </c>
      <c r="L8" s="116">
        <f>IF($H8=работа!$H$30,работа!$I$30,0)</f>
        <v>0</v>
      </c>
      <c r="M8" s="116">
        <f>IF($H8=работа!$J$30,работа!$K$30,0)</f>
        <v>0</v>
      </c>
      <c r="N8" s="116">
        <f>IF($H8=работа!$L$30,работа!$M$30,0)</f>
        <v>0</v>
      </c>
      <c r="O8" s="116">
        <f>IF($H8=работа!$N$30,работа!$O$30,0)</f>
        <v>0</v>
      </c>
      <c r="P8" s="116">
        <f>IF($H8=работа!$P$30,работа!$Q$30,0)</f>
        <v>0</v>
      </c>
      <c r="Q8" s="116">
        <f>IF($H8=работа!$R$30,работа!$S$30,0)</f>
        <v>0</v>
      </c>
      <c r="R8" s="117">
        <f>IF($H8=работа!$T$30,работа!$U$30,0)</f>
        <v>0</v>
      </c>
      <c r="S8" s="125">
        <f t="shared" si="1"/>
        <v>0</v>
      </c>
      <c r="T8" s="126">
        <f t="shared" si="2"/>
        <v>25</v>
      </c>
      <c r="U8" s="127">
        <f t="shared" si="3"/>
        <v>20</v>
      </c>
      <c r="V8" s="128">
        <f t="shared" si="5"/>
        <v>0.1111111111111111</v>
      </c>
      <c r="W8" s="130" t="str">
        <f t="shared" si="6"/>
        <v>годен</v>
      </c>
      <c r="X8" s="113"/>
      <c r="Y8" s="113"/>
    </row>
    <row r="9" spans="1:25" ht="13.5" customHeight="1" thickBot="1">
      <c r="A9" s="53" t="s">
        <v>72</v>
      </c>
      <c r="B9" s="54" t="s">
        <v>100</v>
      </c>
      <c r="C9" s="77">
        <v>41449</v>
      </c>
      <c r="D9" s="79">
        <v>6</v>
      </c>
      <c r="E9" s="123">
        <f t="shared" si="4"/>
        <v>41629</v>
      </c>
      <c r="F9" s="81">
        <v>624</v>
      </c>
      <c r="G9" s="80">
        <v>720</v>
      </c>
      <c r="H9" s="124">
        <f t="shared" si="0"/>
        <v>9</v>
      </c>
      <c r="I9" s="116">
        <f>IF($H9=работа!$B$30,работа!$C$30,0)</f>
        <v>0</v>
      </c>
      <c r="J9" s="116">
        <f>IF($H9=работа!$D$30,работа!$E$30,0)</f>
        <v>0</v>
      </c>
      <c r="K9" s="116">
        <f>IF($H9=работа!$F$30,работа!$G$30,0)</f>
        <v>0</v>
      </c>
      <c r="L9" s="116">
        <f>IF($H9=работа!$H$30,работа!$I$30,0)</f>
        <v>0</v>
      </c>
      <c r="M9" s="116">
        <f>IF($H9=работа!$J$30,работа!$K$30,0)</f>
        <v>0</v>
      </c>
      <c r="N9" s="116">
        <f>IF($H9=работа!$L$30,работа!$M$30,0)</f>
        <v>0</v>
      </c>
      <c r="O9" s="116">
        <f>IF($H9=работа!$N$30,работа!$O$30,0)</f>
        <v>0</v>
      </c>
      <c r="P9" s="116">
        <f>IF($H9=работа!$P$30,работа!$Q$30,0)</f>
        <v>0</v>
      </c>
      <c r="Q9" s="116">
        <f>IF($H9=работа!$R$30,работа!$S$30,0)</f>
        <v>0</v>
      </c>
      <c r="R9" s="117">
        <f>IF($H9=работа!$T$30,работа!$U$30,0)</f>
        <v>0</v>
      </c>
      <c r="S9" s="125">
        <f t="shared" si="1"/>
        <v>0</v>
      </c>
      <c r="T9" s="126">
        <f t="shared" si="2"/>
        <v>1344</v>
      </c>
      <c r="U9" s="127">
        <f>E9-C$1</f>
        <v>9</v>
      </c>
      <c r="V9" s="128">
        <f t="shared" si="5"/>
        <v>0.05</v>
      </c>
      <c r="W9" s="130" t="str">
        <f t="shared" si="6"/>
        <v>срочно реализовать</v>
      </c>
      <c r="X9" s="113"/>
      <c r="Y9" s="113"/>
    </row>
    <row r="10" spans="1:25" ht="13.5" customHeight="1" thickBot="1">
      <c r="A10" s="53" t="s">
        <v>73</v>
      </c>
      <c r="B10" s="54" t="s">
        <v>103</v>
      </c>
      <c r="C10" s="77">
        <v>41462</v>
      </c>
      <c r="D10" s="79">
        <v>6</v>
      </c>
      <c r="E10" s="123">
        <f t="shared" si="4"/>
        <v>41642</v>
      </c>
      <c r="F10" s="81">
        <v>26</v>
      </c>
      <c r="G10" s="80"/>
      <c r="H10" s="124">
        <f t="shared" si="0"/>
        <v>10</v>
      </c>
      <c r="I10" s="116">
        <f>IF($H10=работа!$B$30,работа!$C$30,0)</f>
        <v>0</v>
      </c>
      <c r="J10" s="116">
        <f>IF($H10=работа!$D$30,работа!$E$30,0)</f>
        <v>0</v>
      </c>
      <c r="K10" s="116">
        <f>IF($H10=работа!$F$30,работа!$G$30,0)</f>
        <v>0</v>
      </c>
      <c r="L10" s="116">
        <f>IF($H10=работа!$H$30,работа!$I$30,0)</f>
        <v>0</v>
      </c>
      <c r="M10" s="116">
        <f>IF($H10=работа!$J$30,работа!$K$30,0)</f>
        <v>0</v>
      </c>
      <c r="N10" s="116">
        <f>IF($H10=работа!$L$30,работа!$M$30,0)</f>
        <v>0</v>
      </c>
      <c r="O10" s="116">
        <f>IF($H10=работа!$N$30,работа!$O$30,0)</f>
        <v>0</v>
      </c>
      <c r="P10" s="116">
        <f>IF($H10=работа!$P$30,работа!$Q$30,0)</f>
        <v>0</v>
      </c>
      <c r="Q10" s="116">
        <f>IF($H10=работа!$R$30,работа!$S$30,0)</f>
        <v>0</v>
      </c>
      <c r="R10" s="117">
        <f>IF($H10=работа!$T$30,работа!$U$30,0)</f>
        <v>0</v>
      </c>
      <c r="S10" s="125">
        <f t="shared" si="1"/>
        <v>0</v>
      </c>
      <c r="T10" s="126">
        <f t="shared" si="2"/>
        <v>26</v>
      </c>
      <c r="U10" s="127">
        <f t="shared" si="3"/>
        <v>22</v>
      </c>
      <c r="V10" s="128">
        <f t="shared" si="5"/>
        <v>0.12222222222222222</v>
      </c>
      <c r="W10" s="130" t="str">
        <f t="shared" si="6"/>
        <v>годен</v>
      </c>
      <c r="X10" s="113"/>
      <c r="Y10" s="113"/>
    </row>
    <row r="11" spans="1:25" ht="13.5" customHeight="1" thickBot="1">
      <c r="A11" s="53" t="s">
        <v>74</v>
      </c>
      <c r="B11" s="54" t="s">
        <v>104</v>
      </c>
      <c r="C11" s="77">
        <v>41438</v>
      </c>
      <c r="D11" s="79">
        <v>6</v>
      </c>
      <c r="E11" s="123">
        <f t="shared" si="4"/>
        <v>41618</v>
      </c>
      <c r="F11" s="81">
        <v>25</v>
      </c>
      <c r="G11" s="80"/>
      <c r="H11" s="124">
        <f t="shared" si="0"/>
        <v>11</v>
      </c>
      <c r="I11" s="116">
        <f>IF($H11=работа!$B$30,работа!$C$30,0)</f>
        <v>0</v>
      </c>
      <c r="J11" s="116">
        <f>IF($H11=работа!$D$30,работа!$E$30,0)</f>
        <v>0</v>
      </c>
      <c r="K11" s="116">
        <f>IF($H11=работа!$F$30,работа!$G$30,0)</f>
        <v>0</v>
      </c>
      <c r="L11" s="116">
        <f>IF($H11=работа!$H$30,работа!$I$30,0)</f>
        <v>0</v>
      </c>
      <c r="M11" s="116">
        <f>IF($H11=работа!$J$30,работа!$K$30,0)</f>
        <v>0</v>
      </c>
      <c r="N11" s="116">
        <f>IF($H11=работа!$L$30,работа!$M$30,0)</f>
        <v>0</v>
      </c>
      <c r="O11" s="116">
        <f>IF($H11=работа!$N$30,работа!$O$30,0)</f>
        <v>0</v>
      </c>
      <c r="P11" s="116">
        <f>IF($H11=работа!$P$30,работа!$Q$30,0)</f>
        <v>0</v>
      </c>
      <c r="Q11" s="116">
        <f>IF($H11=работа!$R$30,работа!$S$30,0)</f>
        <v>0</v>
      </c>
      <c r="R11" s="117">
        <f>IF($H11=работа!$T$30,работа!$U$30,0)</f>
        <v>0</v>
      </c>
      <c r="S11" s="125">
        <f t="shared" si="1"/>
        <v>0</v>
      </c>
      <c r="T11" s="126">
        <f t="shared" si="2"/>
        <v>25</v>
      </c>
      <c r="U11" s="127">
        <f t="shared" si="3"/>
        <v>-2</v>
      </c>
      <c r="V11" s="128">
        <f t="shared" si="5"/>
        <v>-0.011111111111111112</v>
      </c>
      <c r="W11" s="130" t="str">
        <f t="shared" si="6"/>
        <v>просрочено</v>
      </c>
      <c r="X11" s="113"/>
      <c r="Y11" s="113"/>
    </row>
    <row r="12" spans="1:25" ht="13.5" customHeight="1" thickBot="1">
      <c r="A12" s="53" t="s">
        <v>75</v>
      </c>
      <c r="B12" s="54" t="s">
        <v>105</v>
      </c>
      <c r="C12" s="77">
        <v>41464</v>
      </c>
      <c r="D12" s="79">
        <v>6</v>
      </c>
      <c r="E12" s="123">
        <f t="shared" si="4"/>
        <v>41644</v>
      </c>
      <c r="F12" s="81">
        <v>25</v>
      </c>
      <c r="G12" s="80"/>
      <c r="H12" s="124">
        <f t="shared" si="0"/>
        <v>12</v>
      </c>
      <c r="I12" s="116">
        <f>IF($H12=работа!$B$30,работа!$C$30,0)</f>
        <v>0</v>
      </c>
      <c r="J12" s="116">
        <f>IF($H12=работа!$D$30,работа!$E$30,0)</f>
        <v>0</v>
      </c>
      <c r="K12" s="116">
        <f>IF($H12=работа!$F$30,работа!$G$30,0)</f>
        <v>0</v>
      </c>
      <c r="L12" s="116">
        <f>IF($H12=работа!$H$30,работа!$I$30,0)</f>
        <v>0</v>
      </c>
      <c r="M12" s="116">
        <f>IF($H12=работа!$J$30,работа!$K$30,0)</f>
        <v>0</v>
      </c>
      <c r="N12" s="116">
        <f>IF($H12=работа!$L$30,работа!$M$30,0)</f>
        <v>0</v>
      </c>
      <c r="O12" s="116">
        <f>IF($H12=работа!$N$30,работа!$O$30,0)</f>
        <v>0</v>
      </c>
      <c r="P12" s="116">
        <f>IF($H12=работа!$P$30,работа!$Q$30,0)</f>
        <v>0</v>
      </c>
      <c r="Q12" s="116">
        <f>IF($H12=работа!$R$30,работа!$S$30,0)</f>
        <v>0</v>
      </c>
      <c r="R12" s="117">
        <f>IF($H12=работа!$T$30,работа!$U$30,0)</f>
        <v>0</v>
      </c>
      <c r="S12" s="125">
        <f t="shared" si="1"/>
        <v>0</v>
      </c>
      <c r="T12" s="126">
        <f t="shared" si="2"/>
        <v>25</v>
      </c>
      <c r="U12" s="127">
        <f t="shared" si="3"/>
        <v>24</v>
      </c>
      <c r="V12" s="128">
        <f t="shared" si="5"/>
        <v>0.13333333333333333</v>
      </c>
      <c r="W12" s="130" t="str">
        <f t="shared" si="6"/>
        <v>годен</v>
      </c>
      <c r="X12" s="113"/>
      <c r="Y12" s="113"/>
    </row>
    <row r="13" spans="1:25" ht="13.5" customHeight="1" thickBot="1">
      <c r="A13" s="53" t="s">
        <v>76</v>
      </c>
      <c r="B13" s="54" t="s">
        <v>107</v>
      </c>
      <c r="C13" s="77">
        <v>41465</v>
      </c>
      <c r="D13" s="79">
        <v>6</v>
      </c>
      <c r="E13" s="123">
        <f t="shared" si="4"/>
        <v>41645</v>
      </c>
      <c r="F13" s="81">
        <v>25</v>
      </c>
      <c r="G13" s="80"/>
      <c r="H13" s="124">
        <f t="shared" si="0"/>
        <v>13</v>
      </c>
      <c r="I13" s="116">
        <f>IF($H13=работа!$B$30,работа!$C$30,0)</f>
        <v>0</v>
      </c>
      <c r="J13" s="116">
        <f>IF($H13=работа!$D$30,работа!$E$30,0)</f>
        <v>0</v>
      </c>
      <c r="K13" s="116">
        <f>IF($H13=работа!$F$30,работа!$G$30,0)</f>
        <v>0</v>
      </c>
      <c r="L13" s="116">
        <f>IF($H13=работа!$H$30,работа!$I$30,0)</f>
        <v>0</v>
      </c>
      <c r="M13" s="116">
        <f>IF($H13=работа!$J$30,работа!$K$30,0)</f>
        <v>0</v>
      </c>
      <c r="N13" s="116">
        <f>IF($H13=работа!$L$30,работа!$M$30,0)</f>
        <v>0</v>
      </c>
      <c r="O13" s="116">
        <f>IF($H13=работа!$N$30,работа!$O$30,0)</f>
        <v>0</v>
      </c>
      <c r="P13" s="116">
        <f>IF($H13=работа!$P$30,работа!$Q$30,0)</f>
        <v>0</v>
      </c>
      <c r="Q13" s="116">
        <f>IF($H13=работа!$R$30,работа!$S$30,0)</f>
        <v>0</v>
      </c>
      <c r="R13" s="117">
        <f>IF($H13=работа!$T$30,работа!$U$30,0)</f>
        <v>0</v>
      </c>
      <c r="S13" s="125">
        <f t="shared" si="1"/>
        <v>0</v>
      </c>
      <c r="T13" s="126">
        <f t="shared" si="2"/>
        <v>25</v>
      </c>
      <c r="U13" s="127">
        <f t="shared" si="3"/>
        <v>25</v>
      </c>
      <c r="V13" s="128">
        <f t="shared" si="5"/>
        <v>0.1388888888888889</v>
      </c>
      <c r="W13" s="130" t="str">
        <f t="shared" si="6"/>
        <v>годен</v>
      </c>
      <c r="X13" s="113"/>
      <c r="Y13" s="113"/>
    </row>
    <row r="14" spans="1:25" ht="13.5" customHeight="1" thickBot="1">
      <c r="A14" s="53" t="s">
        <v>77</v>
      </c>
      <c r="B14" s="54" t="s">
        <v>108</v>
      </c>
      <c r="C14" s="77">
        <v>41466</v>
      </c>
      <c r="D14" s="79">
        <v>6</v>
      </c>
      <c r="E14" s="123">
        <f t="shared" si="4"/>
        <v>41646</v>
      </c>
      <c r="F14" s="81">
        <v>25</v>
      </c>
      <c r="G14" s="80"/>
      <c r="H14" s="124">
        <f t="shared" si="0"/>
        <v>14</v>
      </c>
      <c r="I14" s="116">
        <f>IF($H14=работа!$B$30,работа!$C$30,0)</f>
        <v>0</v>
      </c>
      <c r="J14" s="116">
        <f>IF($H14=работа!$D$30,работа!$E$30,0)</f>
        <v>0</v>
      </c>
      <c r="K14" s="116">
        <f>IF($H14=работа!$F$30,работа!$G$30,0)</f>
        <v>0</v>
      </c>
      <c r="L14" s="116">
        <f>IF($H14=работа!$H$30,работа!$I$30,0)</f>
        <v>0</v>
      </c>
      <c r="M14" s="116">
        <f>IF($H14=работа!$J$30,работа!$K$30,0)</f>
        <v>0</v>
      </c>
      <c r="N14" s="116">
        <f>IF($H14=работа!$L$30,работа!$M$30,0)</f>
        <v>0</v>
      </c>
      <c r="O14" s="116">
        <f>IF($H14=работа!$N$30,работа!$O$30,0)</f>
        <v>0</v>
      </c>
      <c r="P14" s="116">
        <f>IF($H14=работа!$P$30,работа!$Q$30,0)</f>
        <v>0</v>
      </c>
      <c r="Q14" s="116">
        <f>IF($H14=работа!$R$30,работа!$S$30,0)</f>
        <v>0</v>
      </c>
      <c r="R14" s="117">
        <f>IF($H14=работа!$T$30,работа!$U$30,0)</f>
        <v>0</v>
      </c>
      <c r="S14" s="125">
        <f t="shared" si="1"/>
        <v>0</v>
      </c>
      <c r="T14" s="126">
        <f t="shared" si="2"/>
        <v>25</v>
      </c>
      <c r="U14" s="127">
        <f t="shared" si="3"/>
        <v>26</v>
      </c>
      <c r="V14" s="128">
        <f t="shared" si="5"/>
        <v>0.14444444444444443</v>
      </c>
      <c r="W14" s="130" t="str">
        <f t="shared" si="6"/>
        <v>годен</v>
      </c>
      <c r="X14" s="113"/>
      <c r="Y14" s="113"/>
    </row>
    <row r="15" spans="1:25" ht="13.5" customHeight="1" thickBot="1">
      <c r="A15" s="53" t="s">
        <v>78</v>
      </c>
      <c r="B15" s="54" t="s">
        <v>109</v>
      </c>
      <c r="C15" s="77">
        <v>41467</v>
      </c>
      <c r="D15" s="79">
        <v>6</v>
      </c>
      <c r="E15" s="123">
        <f t="shared" si="4"/>
        <v>41647</v>
      </c>
      <c r="F15" s="81">
        <v>25</v>
      </c>
      <c r="G15" s="80"/>
      <c r="H15" s="124">
        <f t="shared" si="0"/>
        <v>15</v>
      </c>
      <c r="I15" s="116">
        <f>IF($H15=работа!$B$30,работа!$C$30,0)</f>
        <v>0</v>
      </c>
      <c r="J15" s="116">
        <f>IF($H15=работа!$D$30,работа!$E$30,0)</f>
        <v>0</v>
      </c>
      <c r="K15" s="116">
        <f>IF($H15=работа!$F$30,работа!$G$30,0)</f>
        <v>0</v>
      </c>
      <c r="L15" s="116">
        <f>IF($H15=работа!$H$30,работа!$I$30,0)</f>
        <v>0</v>
      </c>
      <c r="M15" s="116">
        <f>IF($H15=работа!$J$30,работа!$K$30,0)</f>
        <v>0</v>
      </c>
      <c r="N15" s="116">
        <f>IF($H15=работа!$L$30,работа!$M$30,0)</f>
        <v>0</v>
      </c>
      <c r="O15" s="116">
        <f>IF($H15=работа!$N$30,работа!$O$30,0)</f>
        <v>0</v>
      </c>
      <c r="P15" s="116">
        <f>IF($H15=работа!$P$30,работа!$Q$30,0)</f>
        <v>0</v>
      </c>
      <c r="Q15" s="116">
        <f>IF($H15=работа!$R$30,работа!$S$30,0)</f>
        <v>0</v>
      </c>
      <c r="R15" s="117">
        <f>IF($H15=работа!$T$30,работа!$U$30,0)</f>
        <v>0</v>
      </c>
      <c r="S15" s="125">
        <f t="shared" si="1"/>
        <v>0</v>
      </c>
      <c r="T15" s="126">
        <f t="shared" si="2"/>
        <v>25</v>
      </c>
      <c r="U15" s="127">
        <f t="shared" si="3"/>
        <v>27</v>
      </c>
      <c r="V15" s="128">
        <f t="shared" si="5"/>
        <v>0.15</v>
      </c>
      <c r="W15" s="130" t="str">
        <f t="shared" si="6"/>
        <v>годен</v>
      </c>
      <c r="X15" s="113"/>
      <c r="Y15" s="113"/>
    </row>
    <row r="16" spans="1:25" ht="13.5" customHeight="1" thickBot="1">
      <c r="A16" s="53" t="s">
        <v>79</v>
      </c>
      <c r="B16" s="54" t="s">
        <v>110</v>
      </c>
      <c r="C16" s="77">
        <v>41468</v>
      </c>
      <c r="D16" s="79">
        <v>6</v>
      </c>
      <c r="E16" s="123">
        <f t="shared" si="4"/>
        <v>41648</v>
      </c>
      <c r="F16" s="81">
        <v>25</v>
      </c>
      <c r="G16" s="80">
        <v>25</v>
      </c>
      <c r="H16" s="124">
        <f t="shared" si="0"/>
        <v>16</v>
      </c>
      <c r="I16" s="116">
        <f>IF($H16=работа!$B$30,работа!$C$30,0)</f>
        <v>0</v>
      </c>
      <c r="J16" s="116">
        <f>IF($H16=работа!$D$30,работа!$E$30,0)</f>
        <v>0</v>
      </c>
      <c r="K16" s="116">
        <f>IF($H16=работа!$F$30,работа!$G$30,0)</f>
        <v>0</v>
      </c>
      <c r="L16" s="116">
        <f>IF($H16=работа!$H$30,работа!$I$30,0)</f>
        <v>0</v>
      </c>
      <c r="M16" s="116">
        <f>IF($H16=работа!$J$30,работа!$K$30,0)</f>
        <v>0</v>
      </c>
      <c r="N16" s="116">
        <f>IF($H16=работа!$L$30,работа!$M$30,0)</f>
        <v>6</v>
      </c>
      <c r="O16" s="116">
        <f>IF($H16=работа!$N$30,работа!$O$30,0)</f>
        <v>0</v>
      </c>
      <c r="P16" s="116">
        <f>IF($H16=работа!$P$30,работа!$Q$30,0)</f>
        <v>0</v>
      </c>
      <c r="Q16" s="116">
        <f>IF($H16=работа!$R$30,работа!$S$30,0)</f>
        <v>0</v>
      </c>
      <c r="R16" s="117">
        <f>IF($H16=работа!$T$30,работа!$U$30,0)</f>
        <v>0</v>
      </c>
      <c r="S16" s="125">
        <f t="shared" si="1"/>
        <v>6</v>
      </c>
      <c r="T16" s="126">
        <f t="shared" si="2"/>
        <v>44</v>
      </c>
      <c r="U16" s="127">
        <f t="shared" si="3"/>
        <v>28</v>
      </c>
      <c r="V16" s="128">
        <f t="shared" si="5"/>
        <v>0.15555555555555556</v>
      </c>
      <c r="W16" s="130" t="str">
        <f t="shared" si="6"/>
        <v>годен</v>
      </c>
      <c r="X16" s="113"/>
      <c r="Y16" s="113"/>
    </row>
    <row r="17" spans="1:25" ht="13.5" customHeight="1" thickBot="1">
      <c r="A17" s="53" t="s">
        <v>80</v>
      </c>
      <c r="B17" s="54" t="s">
        <v>111</v>
      </c>
      <c r="C17" s="77">
        <v>41469</v>
      </c>
      <c r="D17" s="79">
        <v>6</v>
      </c>
      <c r="E17" s="123">
        <f t="shared" si="4"/>
        <v>41649</v>
      </c>
      <c r="F17" s="81">
        <v>25</v>
      </c>
      <c r="G17" s="80"/>
      <c r="H17" s="124">
        <f t="shared" si="0"/>
        <v>17</v>
      </c>
      <c r="I17" s="116">
        <f>IF($H17=работа!$B$30,работа!$C$30,0)</f>
        <v>0</v>
      </c>
      <c r="J17" s="116">
        <f>IF($H17=работа!$D$30,работа!$E$30,0)</f>
        <v>0</v>
      </c>
      <c r="K17" s="116">
        <f>IF($H17=работа!$F$30,работа!$G$30,0)</f>
        <v>0</v>
      </c>
      <c r="L17" s="116">
        <f>IF($H17=работа!$H$30,работа!$I$30,0)</f>
        <v>0</v>
      </c>
      <c r="M17" s="116">
        <f>IF($H17=работа!$J$30,работа!$K$30,0)</f>
        <v>2</v>
      </c>
      <c r="N17" s="116">
        <f>IF($H17=работа!$L$30,работа!$M$30,0)</f>
        <v>0</v>
      </c>
      <c r="O17" s="116">
        <f>IF($H17=работа!$N$30,работа!$O$30,0)</f>
        <v>4</v>
      </c>
      <c r="P17" s="116">
        <f>IF($H17=работа!$P$30,работа!$Q$30,0)</f>
        <v>0</v>
      </c>
      <c r="Q17" s="116">
        <f>IF($H17=работа!$R$30,работа!$S$30,0)</f>
        <v>0</v>
      </c>
      <c r="R17" s="117">
        <f>IF($H17=работа!$T$30,работа!$U$30,0)</f>
        <v>0</v>
      </c>
      <c r="S17" s="125">
        <f t="shared" si="1"/>
        <v>6</v>
      </c>
      <c r="T17" s="126">
        <f t="shared" si="2"/>
        <v>19</v>
      </c>
      <c r="U17" s="127">
        <f t="shared" si="3"/>
        <v>29</v>
      </c>
      <c r="V17" s="128">
        <f t="shared" si="5"/>
        <v>0.16111111111111112</v>
      </c>
      <c r="W17" s="130" t="str">
        <f t="shared" si="6"/>
        <v>годен</v>
      </c>
      <c r="X17" s="113"/>
      <c r="Y17" s="113"/>
    </row>
    <row r="18" spans="1:25" ht="13.5" customHeight="1" thickBot="1">
      <c r="A18" s="53" t="s">
        <v>81</v>
      </c>
      <c r="B18" s="54" t="s">
        <v>112</v>
      </c>
      <c r="C18" s="77">
        <v>41440</v>
      </c>
      <c r="D18" s="79">
        <v>6</v>
      </c>
      <c r="E18" s="123">
        <f t="shared" si="4"/>
        <v>41620</v>
      </c>
      <c r="F18" s="81">
        <v>25</v>
      </c>
      <c r="G18" s="80">
        <v>25</v>
      </c>
      <c r="H18" s="124">
        <f t="shared" si="0"/>
        <v>18</v>
      </c>
      <c r="I18" s="116">
        <f>IF($H18=работа!$B$30,работа!$C$30,0)</f>
        <v>0</v>
      </c>
      <c r="J18" s="116">
        <f>IF($H18=работа!$D$30,работа!$E$30,0)</f>
        <v>0</v>
      </c>
      <c r="K18" s="116">
        <f>IF($H18=работа!$F$30,работа!$G$30,0)</f>
        <v>0</v>
      </c>
      <c r="L18" s="116">
        <f>IF($H18=работа!$H$30,работа!$I$30,0)</f>
        <v>0</v>
      </c>
      <c r="M18" s="116">
        <f>IF($H18=работа!$J$30,работа!$K$30,0)</f>
        <v>0</v>
      </c>
      <c r="N18" s="116">
        <f>IF($H18=работа!$L$30,работа!$M$30,0)</f>
        <v>0</v>
      </c>
      <c r="O18" s="116">
        <f>IF($H18=работа!$N$30,работа!$O$30,0)</f>
        <v>0</v>
      </c>
      <c r="P18" s="116">
        <f>IF($H18=работа!$P$30,работа!$Q$30,0)</f>
        <v>0</v>
      </c>
      <c r="Q18" s="116">
        <f>IF($H18=работа!$R$30,работа!$S$30,0)</f>
        <v>0</v>
      </c>
      <c r="R18" s="117">
        <f>IF($H18=работа!$T$30,работа!$U$30,0)</f>
        <v>0</v>
      </c>
      <c r="S18" s="125">
        <f t="shared" si="1"/>
        <v>0</v>
      </c>
      <c r="T18" s="126">
        <f t="shared" si="2"/>
        <v>50</v>
      </c>
      <c r="U18" s="127">
        <f t="shared" si="3"/>
        <v>0</v>
      </c>
      <c r="V18" s="128">
        <f t="shared" si="5"/>
        <v>0</v>
      </c>
      <c r="W18" s="130" t="str">
        <f t="shared" si="6"/>
        <v>срочно реализовать</v>
      </c>
      <c r="X18" s="113"/>
      <c r="Y18" s="113"/>
    </row>
    <row r="19" spans="1:25" ht="13.5" customHeight="1" thickBot="1">
      <c r="A19" s="53" t="s">
        <v>82</v>
      </c>
      <c r="B19" s="54" t="s">
        <v>113</v>
      </c>
      <c r="C19" s="77">
        <v>41452</v>
      </c>
      <c r="D19" s="79">
        <v>6</v>
      </c>
      <c r="E19" s="123">
        <f t="shared" si="4"/>
        <v>41632</v>
      </c>
      <c r="F19" s="81">
        <v>25</v>
      </c>
      <c r="G19" s="80"/>
      <c r="H19" s="124">
        <f t="shared" si="0"/>
        <v>19</v>
      </c>
      <c r="I19" s="116">
        <f>IF($H19=работа!$B$30,работа!$C$30,0)</f>
        <v>0</v>
      </c>
      <c r="J19" s="116">
        <f>IF($H19=работа!$D$30,работа!$E$30,0)</f>
        <v>0</v>
      </c>
      <c r="K19" s="116">
        <f>IF($H19=работа!$F$30,работа!$G$30,0)</f>
        <v>0</v>
      </c>
      <c r="L19" s="116">
        <f>IF($H19=работа!$H$30,работа!$I$30,0)</f>
        <v>0</v>
      </c>
      <c r="M19" s="116">
        <f>IF($H19=работа!$J$30,работа!$K$30,0)</f>
        <v>0</v>
      </c>
      <c r="N19" s="116">
        <f>IF($H19=работа!$L$30,работа!$M$30,0)</f>
        <v>0</v>
      </c>
      <c r="O19" s="116">
        <f>IF($H19=работа!$N$30,работа!$O$30,0)</f>
        <v>0</v>
      </c>
      <c r="P19" s="116">
        <f>IF($H19=работа!$P$30,работа!$Q$30,0)</f>
        <v>0</v>
      </c>
      <c r="Q19" s="116">
        <f>IF($H19=работа!$R$30,работа!$S$30,0)</f>
        <v>0</v>
      </c>
      <c r="R19" s="117">
        <f>IF($H19=работа!$T$30,работа!$U$30,0)</f>
        <v>0</v>
      </c>
      <c r="S19" s="125">
        <f t="shared" si="1"/>
        <v>0</v>
      </c>
      <c r="T19" s="126">
        <f t="shared" si="2"/>
        <v>25</v>
      </c>
      <c r="U19" s="127">
        <f t="shared" si="3"/>
        <v>12</v>
      </c>
      <c r="V19" s="128">
        <f t="shared" si="5"/>
        <v>0.06666666666666667</v>
      </c>
      <c r="W19" s="130" t="str">
        <f t="shared" si="6"/>
        <v>срочно реализовать</v>
      </c>
      <c r="X19" s="113"/>
      <c r="Y19" s="113"/>
    </row>
    <row r="20" spans="1:25" ht="13.5" customHeight="1" thickBot="1">
      <c r="A20" s="53" t="s">
        <v>83</v>
      </c>
      <c r="B20" s="54" t="s">
        <v>114</v>
      </c>
      <c r="C20" s="77">
        <v>41472</v>
      </c>
      <c r="D20" s="79">
        <v>6</v>
      </c>
      <c r="E20" s="123">
        <f t="shared" si="4"/>
        <v>41652</v>
      </c>
      <c r="F20" s="81">
        <v>25</v>
      </c>
      <c r="G20" s="80">
        <v>10</v>
      </c>
      <c r="H20" s="124">
        <f t="shared" si="0"/>
        <v>20</v>
      </c>
      <c r="I20" s="116">
        <f>IF($H20=работа!$B$30,работа!$C$30,0)</f>
        <v>0</v>
      </c>
      <c r="J20" s="116">
        <f>IF($H20=работа!$D$30,работа!$E$30,0)</f>
        <v>0</v>
      </c>
      <c r="K20" s="116">
        <f>IF($H20=работа!$F$30,работа!$G$30,0)</f>
        <v>0</v>
      </c>
      <c r="L20" s="116">
        <f>IF($H20=работа!$H$30,работа!$I$30,0)</f>
        <v>0</v>
      </c>
      <c r="M20" s="116">
        <f>IF($H20=работа!$J$30,работа!$K$30,0)</f>
        <v>0</v>
      </c>
      <c r="N20" s="116">
        <f>IF($H20=работа!$L$30,работа!$M$30,0)</f>
        <v>0</v>
      </c>
      <c r="O20" s="116">
        <f>IF($H20=работа!$N$30,работа!$O$30,0)</f>
        <v>0</v>
      </c>
      <c r="P20" s="116">
        <f>IF($H20=работа!$P$30,работа!$Q$30,0)</f>
        <v>0</v>
      </c>
      <c r="Q20" s="116">
        <f>IF($H20=работа!$R$30,работа!$S$30,0)</f>
        <v>0</v>
      </c>
      <c r="R20" s="117">
        <f>IF($H20=работа!$T$30,работа!$U$30,0)</f>
        <v>0</v>
      </c>
      <c r="S20" s="125">
        <f t="shared" si="1"/>
        <v>0</v>
      </c>
      <c r="T20" s="126">
        <f t="shared" si="2"/>
        <v>35</v>
      </c>
      <c r="U20" s="127">
        <f t="shared" si="3"/>
        <v>32</v>
      </c>
      <c r="V20" s="128">
        <f t="shared" si="5"/>
        <v>0.17777777777777778</v>
      </c>
      <c r="W20" s="130" t="str">
        <f t="shared" si="6"/>
        <v>годен</v>
      </c>
      <c r="X20" s="113"/>
      <c r="Y20" s="113"/>
    </row>
    <row r="21" spans="1:25" ht="13.5" customHeight="1" thickBot="1">
      <c r="A21" s="53" t="s">
        <v>84</v>
      </c>
      <c r="B21" s="54" t="s">
        <v>115</v>
      </c>
      <c r="C21" s="77">
        <v>41473</v>
      </c>
      <c r="D21" s="79">
        <v>6</v>
      </c>
      <c r="E21" s="123">
        <f t="shared" si="4"/>
        <v>41653</v>
      </c>
      <c r="F21" s="81">
        <v>25</v>
      </c>
      <c r="G21" s="80"/>
      <c r="H21" s="124">
        <f t="shared" si="0"/>
        <v>21</v>
      </c>
      <c r="I21" s="116">
        <f>IF($H21=работа!$B$30,работа!$C$30,0)</f>
        <v>0</v>
      </c>
      <c r="J21" s="116">
        <f>IF($H21=работа!$D$30,работа!$E$30,0)</f>
        <v>0</v>
      </c>
      <c r="K21" s="116">
        <f>IF($H21=работа!$F$30,работа!$G$30,0)</f>
        <v>0</v>
      </c>
      <c r="L21" s="116">
        <f>IF($H21=работа!$H$30,работа!$I$30,0)</f>
        <v>11</v>
      </c>
      <c r="M21" s="116">
        <f>IF($H21=работа!$J$30,работа!$K$30,0)</f>
        <v>0</v>
      </c>
      <c r="N21" s="116">
        <f>IF($H21=работа!$L$30,работа!$M$30,0)</f>
        <v>0</v>
      </c>
      <c r="O21" s="116">
        <f>IF($H21=работа!$N$30,работа!$O$30,0)</f>
        <v>0</v>
      </c>
      <c r="P21" s="116">
        <f>IF($H21=работа!$P$30,работа!$Q$30,0)</f>
        <v>0</v>
      </c>
      <c r="Q21" s="116">
        <f>IF($H21=работа!$R$30,работа!$S$30,0)</f>
        <v>0</v>
      </c>
      <c r="R21" s="117">
        <f>IF($H21=работа!$T$30,работа!$U$30,0)</f>
        <v>0</v>
      </c>
      <c r="S21" s="125">
        <f t="shared" si="1"/>
        <v>11</v>
      </c>
      <c r="T21" s="126">
        <f t="shared" si="2"/>
        <v>14</v>
      </c>
      <c r="U21" s="127">
        <f t="shared" si="3"/>
        <v>33</v>
      </c>
      <c r="V21" s="128">
        <f t="shared" si="5"/>
        <v>0.18333333333333332</v>
      </c>
      <c r="W21" s="130" t="str">
        <f t="shared" si="6"/>
        <v>годен</v>
      </c>
      <c r="X21" s="113"/>
      <c r="Y21" s="113"/>
    </row>
    <row r="22" spans="1:25" ht="13.5" customHeight="1" thickBot="1">
      <c r="A22" s="53" t="s">
        <v>85</v>
      </c>
      <c r="B22" s="54" t="s">
        <v>116</v>
      </c>
      <c r="C22" s="77">
        <v>41474</v>
      </c>
      <c r="D22" s="79">
        <v>6</v>
      </c>
      <c r="E22" s="123">
        <f t="shared" si="4"/>
        <v>41654</v>
      </c>
      <c r="F22" s="81">
        <v>25</v>
      </c>
      <c r="G22" s="80"/>
      <c r="H22" s="124">
        <f t="shared" si="0"/>
        <v>22</v>
      </c>
      <c r="I22" s="116">
        <f>IF($H22=работа!$B$30,работа!$C$30,0)</f>
        <v>0</v>
      </c>
      <c r="J22" s="116">
        <f>IF($H22=работа!$D$30,работа!$E$30,0)</f>
        <v>0</v>
      </c>
      <c r="K22" s="116">
        <f>IF($H22=работа!$F$30,работа!$G$30,0)</f>
        <v>0</v>
      </c>
      <c r="L22" s="116">
        <f>IF($H22=работа!$H$30,работа!$I$30,0)</f>
        <v>0</v>
      </c>
      <c r="M22" s="116">
        <f>IF($H22=работа!$J$30,работа!$K$30,0)</f>
        <v>0</v>
      </c>
      <c r="N22" s="116">
        <f>IF($H22=работа!$L$30,работа!$M$30,0)</f>
        <v>0</v>
      </c>
      <c r="O22" s="116">
        <f>IF($H22=работа!$N$30,работа!$O$30,0)</f>
        <v>0</v>
      </c>
      <c r="P22" s="116">
        <f>IF($H22=работа!$P$30,работа!$Q$30,0)</f>
        <v>0</v>
      </c>
      <c r="Q22" s="116">
        <f>IF($H22=работа!$R$30,работа!$S$30,0)</f>
        <v>0</v>
      </c>
      <c r="R22" s="117">
        <f>IF($H22=работа!$T$30,работа!$U$30,0)</f>
        <v>0</v>
      </c>
      <c r="S22" s="125">
        <f t="shared" si="1"/>
        <v>0</v>
      </c>
      <c r="T22" s="126">
        <f t="shared" si="2"/>
        <v>25</v>
      </c>
      <c r="U22" s="127">
        <f t="shared" si="3"/>
        <v>34</v>
      </c>
      <c r="V22" s="128">
        <f t="shared" si="5"/>
        <v>0.18888888888888888</v>
      </c>
      <c r="W22" s="130" t="str">
        <f t="shared" si="6"/>
        <v>годен</v>
      </c>
      <c r="X22" s="113"/>
      <c r="Y22" s="113"/>
    </row>
    <row r="23" spans="1:25" ht="13.5" customHeight="1" thickBot="1">
      <c r="A23" s="53" t="s">
        <v>86</v>
      </c>
      <c r="B23" s="54" t="s">
        <v>117</v>
      </c>
      <c r="C23" s="77">
        <v>41475</v>
      </c>
      <c r="D23" s="79">
        <v>6</v>
      </c>
      <c r="E23" s="123">
        <f t="shared" si="4"/>
        <v>41655</v>
      </c>
      <c r="F23" s="81">
        <v>25</v>
      </c>
      <c r="G23" s="80"/>
      <c r="H23" s="124">
        <f t="shared" si="0"/>
        <v>23</v>
      </c>
      <c r="I23" s="116">
        <f>IF($H23=работа!$B$30,работа!$C$30,0)</f>
        <v>0</v>
      </c>
      <c r="J23" s="116">
        <f>IF($H23=работа!$D$30,работа!$E$30,0)</f>
        <v>10</v>
      </c>
      <c r="K23" s="116">
        <f>IF($H23=работа!$F$30,работа!$G$30,0)</f>
        <v>0</v>
      </c>
      <c r="L23" s="116">
        <f>IF($H23=работа!$H$30,работа!$I$30,0)</f>
        <v>0</v>
      </c>
      <c r="M23" s="116">
        <f>IF($H23=работа!$J$30,работа!$K$30,0)</f>
        <v>0</v>
      </c>
      <c r="N23" s="116">
        <f>IF($H23=работа!$L$30,работа!$M$30,0)</f>
        <v>0</v>
      </c>
      <c r="O23" s="116">
        <f>IF($H23=работа!$N$30,работа!$O$30,0)</f>
        <v>0</v>
      </c>
      <c r="P23" s="116">
        <f>IF($H23=работа!$P$30,работа!$Q$30,0)</f>
        <v>0</v>
      </c>
      <c r="Q23" s="116">
        <f>IF($H23=работа!$R$30,работа!$S$30,0)</f>
        <v>0</v>
      </c>
      <c r="R23" s="117">
        <f>IF($H23=работа!$T$30,работа!$U$30,0)</f>
        <v>0</v>
      </c>
      <c r="S23" s="125">
        <f t="shared" si="1"/>
        <v>10</v>
      </c>
      <c r="T23" s="126">
        <f t="shared" si="2"/>
        <v>15</v>
      </c>
      <c r="U23" s="127">
        <f t="shared" si="3"/>
        <v>35</v>
      </c>
      <c r="V23" s="128">
        <f t="shared" si="5"/>
        <v>0.19444444444444445</v>
      </c>
      <c r="W23" s="130" t="str">
        <f t="shared" si="6"/>
        <v>годен</v>
      </c>
      <c r="X23" s="113"/>
      <c r="Y23" s="113"/>
    </row>
    <row r="24" spans="1:25" ht="13.5" customHeight="1" thickBot="1">
      <c r="A24" s="53" t="s">
        <v>87</v>
      </c>
      <c r="B24" s="54" t="s">
        <v>118</v>
      </c>
      <c r="C24" s="77">
        <v>41476</v>
      </c>
      <c r="D24" s="79">
        <v>6</v>
      </c>
      <c r="E24" s="123">
        <f t="shared" si="4"/>
        <v>41656</v>
      </c>
      <c r="F24" s="81">
        <v>25</v>
      </c>
      <c r="G24" s="80"/>
      <c r="H24" s="124">
        <f t="shared" si="0"/>
        <v>24</v>
      </c>
      <c r="I24" s="116">
        <f>IF($H24=работа!$B$30,работа!$C$30,0)</f>
        <v>0</v>
      </c>
      <c r="J24" s="116">
        <f>IF($H24=работа!$D$30,работа!$E$30,0)</f>
        <v>0</v>
      </c>
      <c r="K24" s="116">
        <f>IF($H24=работа!$F$30,работа!$G$30,0)</f>
        <v>0</v>
      </c>
      <c r="L24" s="116">
        <f>IF($H24=работа!$H$30,работа!$I$30,0)</f>
        <v>0</v>
      </c>
      <c r="M24" s="116">
        <f>IF($H24=работа!$J$30,работа!$K$30,0)</f>
        <v>0</v>
      </c>
      <c r="N24" s="116">
        <f>IF($H24=работа!$L$30,работа!$M$30,0)</f>
        <v>0</v>
      </c>
      <c r="O24" s="116">
        <f>IF($H24=работа!$N$30,работа!$O$30,0)</f>
        <v>0</v>
      </c>
      <c r="P24" s="116">
        <f>IF($H24=работа!$P$30,работа!$Q$30,0)</f>
        <v>0</v>
      </c>
      <c r="Q24" s="116">
        <f>IF($H24=работа!$R$30,работа!$S$30,0)</f>
        <v>0</v>
      </c>
      <c r="R24" s="117">
        <f>IF($H24=работа!$T$30,работа!$U$30,0)</f>
        <v>0</v>
      </c>
      <c r="S24" s="125">
        <f t="shared" si="1"/>
        <v>0</v>
      </c>
      <c r="T24" s="126">
        <f t="shared" si="2"/>
        <v>25</v>
      </c>
      <c r="U24" s="127">
        <f t="shared" si="3"/>
        <v>36</v>
      </c>
      <c r="V24" s="128">
        <f t="shared" si="5"/>
        <v>0.2</v>
      </c>
      <c r="W24" s="130" t="str">
        <f t="shared" si="6"/>
        <v>годен</v>
      </c>
      <c r="X24" s="113"/>
      <c r="Y24" s="113"/>
    </row>
    <row r="25" spans="1:25" ht="13.5" customHeight="1" thickBot="1">
      <c r="A25" s="53" t="s">
        <v>88</v>
      </c>
      <c r="B25" s="54" t="s">
        <v>119</v>
      </c>
      <c r="C25" s="77">
        <v>41477</v>
      </c>
      <c r="D25" s="79">
        <v>6</v>
      </c>
      <c r="E25" s="123">
        <f t="shared" si="4"/>
        <v>41657</v>
      </c>
      <c r="F25" s="81">
        <v>25</v>
      </c>
      <c r="G25" s="80"/>
      <c r="H25" s="124">
        <f t="shared" si="0"/>
        <v>25</v>
      </c>
      <c r="I25" s="116">
        <f>IF($H25=работа!$B$30,работа!$C$30,0)</f>
        <v>0</v>
      </c>
      <c r="J25" s="116">
        <f>IF($H25=работа!$D$30,работа!$E$30,0)</f>
        <v>0</v>
      </c>
      <c r="K25" s="116">
        <f>IF($H25=работа!$F$30,работа!$G$30,0)</f>
        <v>0</v>
      </c>
      <c r="L25" s="116">
        <f>IF($H25=работа!$H$30,работа!$I$30,0)</f>
        <v>0</v>
      </c>
      <c r="M25" s="116">
        <f>IF($H25=работа!$J$30,работа!$K$30,0)</f>
        <v>0</v>
      </c>
      <c r="N25" s="116">
        <f>IF($H25=работа!$L$30,работа!$M$30,0)</f>
        <v>0</v>
      </c>
      <c r="O25" s="116">
        <f>IF($H25=работа!$N$30,работа!$O$30,0)</f>
        <v>0</v>
      </c>
      <c r="P25" s="116">
        <f>IF($H25=работа!$P$30,работа!$Q$30,0)</f>
        <v>0</v>
      </c>
      <c r="Q25" s="116">
        <f>IF($H25=работа!$R$30,работа!$S$30,0)</f>
        <v>0</v>
      </c>
      <c r="R25" s="117">
        <f>IF($H25=работа!$T$30,работа!$U$30,0)</f>
        <v>0</v>
      </c>
      <c r="S25" s="125">
        <f t="shared" si="1"/>
        <v>0</v>
      </c>
      <c r="T25" s="126">
        <f t="shared" si="2"/>
        <v>25</v>
      </c>
      <c r="U25" s="127">
        <f t="shared" si="3"/>
        <v>37</v>
      </c>
      <c r="V25" s="128">
        <f t="shared" si="5"/>
        <v>0.20555555555555555</v>
      </c>
      <c r="W25" s="130" t="str">
        <f t="shared" si="6"/>
        <v>годен</v>
      </c>
      <c r="X25" s="113"/>
      <c r="Y25" s="113"/>
    </row>
    <row r="26" spans="1:25" ht="13.5" customHeight="1" thickBot="1">
      <c r="A26" s="53" t="s">
        <v>89</v>
      </c>
      <c r="B26" s="54" t="s">
        <v>33</v>
      </c>
      <c r="C26" s="77">
        <v>41438</v>
      </c>
      <c r="D26" s="79">
        <v>6</v>
      </c>
      <c r="E26" s="123">
        <f t="shared" si="4"/>
        <v>41618</v>
      </c>
      <c r="F26" s="81">
        <v>25</v>
      </c>
      <c r="G26" s="80"/>
      <c r="H26" s="124">
        <f t="shared" si="0"/>
        <v>26</v>
      </c>
      <c r="I26" s="116">
        <f>IF($H26=работа!$B$30,работа!$C$30,0)</f>
        <v>0</v>
      </c>
      <c r="J26" s="116">
        <f>IF($H26=работа!$D$30,работа!$E$30,0)</f>
        <v>0</v>
      </c>
      <c r="K26" s="116">
        <f>IF($H26=работа!$F$30,работа!$G$30,0)</f>
        <v>0</v>
      </c>
      <c r="L26" s="116">
        <f>IF($H26=работа!$H$30,работа!$I$30,0)</f>
        <v>0</v>
      </c>
      <c r="M26" s="116">
        <f>IF($H26=работа!$J$30,работа!$K$30,0)</f>
        <v>0</v>
      </c>
      <c r="N26" s="116">
        <f>IF($H26=работа!$L$30,работа!$M$30,0)</f>
        <v>0</v>
      </c>
      <c r="O26" s="116">
        <f>IF($H26=работа!$N$30,работа!$O$30,0)</f>
        <v>0</v>
      </c>
      <c r="P26" s="116">
        <f>IF($H26=работа!$P$30,работа!$Q$30,0)</f>
        <v>0</v>
      </c>
      <c r="Q26" s="116">
        <f>IF($H26=работа!$R$30,работа!$S$30,0)</f>
        <v>0</v>
      </c>
      <c r="R26" s="117">
        <f>IF($H26=работа!$T$30,работа!$U$30,0)</f>
        <v>0</v>
      </c>
      <c r="S26" s="125">
        <f t="shared" si="1"/>
        <v>0</v>
      </c>
      <c r="T26" s="126">
        <f t="shared" si="2"/>
        <v>25</v>
      </c>
      <c r="U26" s="127">
        <f t="shared" si="3"/>
        <v>-2</v>
      </c>
      <c r="V26" s="128">
        <f t="shared" si="5"/>
        <v>-0.011111111111111112</v>
      </c>
      <c r="W26" s="130" t="str">
        <f t="shared" si="6"/>
        <v>просрочено</v>
      </c>
      <c r="X26" s="113"/>
      <c r="Y26" s="113"/>
    </row>
    <row r="27" spans="1:25" ht="13.5" customHeight="1" thickBot="1">
      <c r="A27" s="53" t="s">
        <v>90</v>
      </c>
      <c r="B27" s="54" t="s">
        <v>120</v>
      </c>
      <c r="C27" s="77">
        <v>41439</v>
      </c>
      <c r="D27" s="79">
        <v>6</v>
      </c>
      <c r="E27" s="123">
        <f t="shared" si="4"/>
        <v>41619</v>
      </c>
      <c r="F27" s="81">
        <v>25</v>
      </c>
      <c r="G27" s="80"/>
      <c r="H27" s="124">
        <f t="shared" si="0"/>
        <v>27</v>
      </c>
      <c r="I27" s="116">
        <f>IF($H27=работа!$B$30,работа!$C$30,0)</f>
        <v>0</v>
      </c>
      <c r="J27" s="116">
        <f>IF($H27=работа!$D$30,работа!$E$30,0)</f>
        <v>0</v>
      </c>
      <c r="K27" s="116">
        <f>IF($H27=работа!$F$30,работа!$G$30,0)</f>
        <v>0</v>
      </c>
      <c r="L27" s="116">
        <f>IF($H27=работа!$H$30,работа!$I$30,0)</f>
        <v>0</v>
      </c>
      <c r="M27" s="116">
        <f>IF($H27=работа!$J$30,работа!$K$30,0)</f>
        <v>0</v>
      </c>
      <c r="N27" s="116">
        <f>IF($H27=работа!$L$30,работа!$M$30,0)</f>
        <v>0</v>
      </c>
      <c r="O27" s="116">
        <f>IF($H27=работа!$N$30,работа!$O$30,0)</f>
        <v>0</v>
      </c>
      <c r="P27" s="116">
        <f>IF($H27=работа!$P$30,работа!$Q$30,0)</f>
        <v>0</v>
      </c>
      <c r="Q27" s="116">
        <f>IF($H27=работа!$R$30,работа!$S$30,0)</f>
        <v>0</v>
      </c>
      <c r="R27" s="117">
        <f>IF($H27=работа!$T$30,работа!$U$30,0)</f>
        <v>0</v>
      </c>
      <c r="S27" s="125">
        <f t="shared" si="1"/>
        <v>0</v>
      </c>
      <c r="T27" s="126">
        <f t="shared" si="2"/>
        <v>25</v>
      </c>
      <c r="U27" s="127">
        <f t="shared" si="3"/>
        <v>-1</v>
      </c>
      <c r="V27" s="128">
        <f t="shared" si="5"/>
        <v>-0.005555555555555556</v>
      </c>
      <c r="W27" s="130" t="str">
        <f t="shared" si="6"/>
        <v>просрочено</v>
      </c>
      <c r="X27" s="113"/>
      <c r="Y27" s="113"/>
    </row>
    <row r="28" spans="1:25" ht="13.5" customHeight="1" thickBot="1">
      <c r="A28" s="53" t="s">
        <v>91</v>
      </c>
      <c r="B28" s="54" t="s">
        <v>121</v>
      </c>
      <c r="C28" s="77">
        <v>41440</v>
      </c>
      <c r="D28" s="79">
        <v>6</v>
      </c>
      <c r="E28" s="123">
        <f t="shared" si="4"/>
        <v>41620</v>
      </c>
      <c r="F28" s="81">
        <v>25</v>
      </c>
      <c r="G28" s="80"/>
      <c r="H28" s="124">
        <f t="shared" si="0"/>
        <v>28</v>
      </c>
      <c r="I28" s="116">
        <f>IF($H28=работа!$B$30,работа!$C$30,0)</f>
        <v>0</v>
      </c>
      <c r="J28" s="116">
        <f>IF($H28=работа!$D$30,работа!$E$30,0)</f>
        <v>0</v>
      </c>
      <c r="K28" s="116">
        <f>IF($H28=работа!$F$30,работа!$G$30,0)</f>
        <v>0</v>
      </c>
      <c r="L28" s="116">
        <f>IF($H28=работа!$H$30,работа!$I$30,0)</f>
        <v>0</v>
      </c>
      <c r="M28" s="116">
        <f>IF($H28=работа!$J$30,работа!$K$30,0)</f>
        <v>0</v>
      </c>
      <c r="N28" s="116">
        <f>IF($H28=работа!$L$30,работа!$M$30,0)</f>
        <v>0</v>
      </c>
      <c r="O28" s="116">
        <f>IF($H28=работа!$N$30,работа!$O$30,0)</f>
        <v>0</v>
      </c>
      <c r="P28" s="116">
        <f>IF($H28=работа!$P$30,работа!$Q$30,0)</f>
        <v>0</v>
      </c>
      <c r="Q28" s="116">
        <f>IF($H28=работа!$R$30,работа!$S$30,0)</f>
        <v>0</v>
      </c>
      <c r="R28" s="117">
        <f>IF($H28=работа!$T$30,работа!$U$30,0)</f>
        <v>0</v>
      </c>
      <c r="S28" s="125">
        <f t="shared" si="1"/>
        <v>0</v>
      </c>
      <c r="T28" s="126">
        <f t="shared" si="2"/>
        <v>25</v>
      </c>
      <c r="U28" s="127">
        <f t="shared" si="3"/>
        <v>0</v>
      </c>
      <c r="V28" s="128">
        <f t="shared" si="5"/>
        <v>0</v>
      </c>
      <c r="W28" s="130" t="str">
        <f t="shared" si="6"/>
        <v>срочно реализовать</v>
      </c>
      <c r="X28" s="113"/>
      <c r="Y28" s="113"/>
    </row>
    <row r="29" spans="1:25" ht="13.5" customHeight="1" thickBot="1">
      <c r="A29" s="53" t="s">
        <v>92</v>
      </c>
      <c r="B29" s="54" t="s">
        <v>129</v>
      </c>
      <c r="C29" s="77">
        <v>41441</v>
      </c>
      <c r="D29" s="79">
        <v>6</v>
      </c>
      <c r="E29" s="123">
        <f>C29+D29*30</f>
        <v>41621</v>
      </c>
      <c r="F29" s="81">
        <v>25</v>
      </c>
      <c r="G29" s="80"/>
      <c r="H29" s="124">
        <f t="shared" si="0"/>
        <v>29</v>
      </c>
      <c r="I29" s="116">
        <f>IF($H29=работа!$B$30,работа!$C$30,0)</f>
        <v>0</v>
      </c>
      <c r="J29" s="116">
        <f>IF($H29=работа!$D$30,работа!$E$30,0)</f>
        <v>0</v>
      </c>
      <c r="K29" s="116">
        <f>IF($H29=работа!$F$30,работа!$G$30,0)</f>
        <v>0</v>
      </c>
      <c r="L29" s="116">
        <f>IF($H29=работа!$H$30,работа!$I$30,0)</f>
        <v>0</v>
      </c>
      <c r="M29" s="116">
        <f>IF($H29=работа!$J$30,работа!$K$30,0)</f>
        <v>0</v>
      </c>
      <c r="N29" s="116">
        <f>IF($H29=работа!$L$30,работа!$M$30,0)</f>
        <v>0</v>
      </c>
      <c r="O29" s="116">
        <f>IF($H29=работа!$N$30,работа!$O$30,0)</f>
        <v>0</v>
      </c>
      <c r="P29" s="116">
        <f>IF($H29=работа!$P$30,работа!$Q$30,0)</f>
        <v>0</v>
      </c>
      <c r="Q29" s="116">
        <f>IF($H29=работа!$R$30,работа!$S$30,0)</f>
        <v>0</v>
      </c>
      <c r="R29" s="117">
        <f>IF($H29=работа!$T$30,работа!$U$30,0)</f>
        <v>0</v>
      </c>
      <c r="S29" s="125">
        <f t="shared" si="1"/>
        <v>0</v>
      </c>
      <c r="T29" s="126">
        <f t="shared" si="2"/>
        <v>25</v>
      </c>
      <c r="U29" s="127">
        <f t="shared" si="3"/>
        <v>1</v>
      </c>
      <c r="V29" s="128">
        <f t="shared" si="5"/>
        <v>0.005555555555555556</v>
      </c>
      <c r="W29" s="130" t="str">
        <f t="shared" si="6"/>
        <v>срочно реализовать</v>
      </c>
      <c r="X29" s="113"/>
      <c r="Y29" s="113"/>
    </row>
    <row r="30" spans="1:25" ht="13.5" customHeight="1" thickBot="1">
      <c r="A30" s="53" t="s">
        <v>93</v>
      </c>
      <c r="B30" s="54" t="s">
        <v>130</v>
      </c>
      <c r="C30" s="77">
        <v>41472</v>
      </c>
      <c r="D30" s="79">
        <v>6</v>
      </c>
      <c r="E30" s="123">
        <f>C30+D30*30</f>
        <v>41652</v>
      </c>
      <c r="F30" s="81">
        <v>25</v>
      </c>
      <c r="G30" s="80"/>
      <c r="H30" s="124">
        <f t="shared" si="0"/>
        <v>30</v>
      </c>
      <c r="I30" s="116">
        <f>IF($H30=работа!$B$30,работа!$C$30,0)</f>
        <v>0</v>
      </c>
      <c r="J30" s="116">
        <f>IF($H30=работа!$D$30,работа!$E$30,0)</f>
        <v>0</v>
      </c>
      <c r="K30" s="116">
        <f>IF($H30=работа!$F$30,работа!$G$30,0)</f>
        <v>0</v>
      </c>
      <c r="L30" s="116">
        <f>IF($H30=работа!$H$30,работа!$I$30,0)</f>
        <v>0</v>
      </c>
      <c r="M30" s="116">
        <f>IF($H30=работа!$J$30,работа!$K$30,0)</f>
        <v>0</v>
      </c>
      <c r="N30" s="116">
        <f>IF($H30=работа!$L$30,работа!$M$30,0)</f>
        <v>0</v>
      </c>
      <c r="O30" s="116">
        <f>IF($H30=работа!$N$30,работа!$O$30,0)</f>
        <v>0</v>
      </c>
      <c r="P30" s="116">
        <f>IF($H30=работа!$P$30,работа!$Q$30,0)</f>
        <v>0</v>
      </c>
      <c r="Q30" s="116">
        <f>IF($H30=работа!$R$30,работа!$S$30,0)</f>
        <v>0</v>
      </c>
      <c r="R30" s="117">
        <f>IF($H30=работа!$T$30,работа!$U$30,0)</f>
        <v>0</v>
      </c>
      <c r="S30" s="125">
        <f t="shared" si="1"/>
        <v>0</v>
      </c>
      <c r="T30" s="126">
        <f t="shared" si="2"/>
        <v>25</v>
      </c>
      <c r="U30" s="127">
        <f t="shared" si="3"/>
        <v>32</v>
      </c>
      <c r="V30" s="128">
        <f t="shared" si="5"/>
        <v>0.17777777777777778</v>
      </c>
      <c r="W30" s="130" t="str">
        <f t="shared" si="6"/>
        <v>годен</v>
      </c>
      <c r="X30" s="113"/>
      <c r="Y30" s="113"/>
    </row>
    <row r="31" spans="1:25" ht="13.5" customHeight="1" thickBot="1">
      <c r="A31" s="53" t="s">
        <v>94</v>
      </c>
      <c r="B31" s="54" t="s">
        <v>131</v>
      </c>
      <c r="C31" s="77">
        <v>41443</v>
      </c>
      <c r="D31" s="79">
        <v>6</v>
      </c>
      <c r="E31" s="123">
        <f>C31+D31*30</f>
        <v>41623</v>
      </c>
      <c r="F31" s="81">
        <v>25</v>
      </c>
      <c r="G31" s="80"/>
      <c r="H31" s="124">
        <f t="shared" si="0"/>
        <v>31</v>
      </c>
      <c r="I31" s="116">
        <f>IF($H31=работа!$B$30,работа!$C$30,0)</f>
        <v>0</v>
      </c>
      <c r="J31" s="116">
        <f>IF($H31=работа!$D$30,работа!$E$30,0)</f>
        <v>0</v>
      </c>
      <c r="K31" s="116">
        <f>IF($H31=работа!$F$30,работа!$G$30,0)</f>
        <v>0</v>
      </c>
      <c r="L31" s="116">
        <f>IF($H31=работа!$H$30,работа!$I$30,0)</f>
        <v>0</v>
      </c>
      <c r="M31" s="116">
        <f>IF($H31=работа!$J$30,работа!$K$30,0)</f>
        <v>0</v>
      </c>
      <c r="N31" s="116">
        <f>IF($H31=работа!$L$30,работа!$M$30,0)</f>
        <v>0</v>
      </c>
      <c r="O31" s="116">
        <f>IF($H31=работа!$N$30,работа!$O$30,0)</f>
        <v>0</v>
      </c>
      <c r="P31" s="116">
        <f>IF($H31=работа!$P$30,работа!$Q$30,0)</f>
        <v>0</v>
      </c>
      <c r="Q31" s="116">
        <f>IF($H31=работа!$R$30,работа!$S$30,0)</f>
        <v>0</v>
      </c>
      <c r="R31" s="117">
        <f>IF($H31=работа!$T$30,работа!$U$30,0)</f>
        <v>0</v>
      </c>
      <c r="S31" s="125">
        <f t="shared" si="1"/>
        <v>0</v>
      </c>
      <c r="T31" s="126">
        <f t="shared" si="2"/>
        <v>25</v>
      </c>
      <c r="U31" s="127">
        <f t="shared" si="3"/>
        <v>3</v>
      </c>
      <c r="V31" s="128">
        <f t="shared" si="5"/>
        <v>0.016666666666666666</v>
      </c>
      <c r="W31" s="130" t="str">
        <f t="shared" si="6"/>
        <v>срочно реализовать</v>
      </c>
      <c r="X31" s="113"/>
      <c r="Y31" s="113"/>
    </row>
    <row r="32" spans="1:25" ht="13.5" customHeight="1" thickBot="1">
      <c r="A32" s="53" t="s">
        <v>95</v>
      </c>
      <c r="B32" s="54" t="s">
        <v>132</v>
      </c>
      <c r="C32" s="77">
        <v>41444</v>
      </c>
      <c r="D32" s="79">
        <v>6</v>
      </c>
      <c r="E32" s="123">
        <f>C32+D32*30</f>
        <v>41624</v>
      </c>
      <c r="F32" s="81">
        <v>25</v>
      </c>
      <c r="G32" s="80"/>
      <c r="H32" s="124">
        <f t="shared" si="0"/>
        <v>32</v>
      </c>
      <c r="I32" s="116">
        <f>IF($H32=работа!$B$30,работа!$C$30,0)</f>
        <v>0</v>
      </c>
      <c r="J32" s="116">
        <f>IF($H32=работа!$D$30,работа!$E$30,0)</f>
        <v>0</v>
      </c>
      <c r="K32" s="116">
        <f>IF($H32=работа!$F$30,работа!$G$30,0)</f>
        <v>0</v>
      </c>
      <c r="L32" s="116">
        <f>IF($H32=работа!$H$30,работа!$I$30,0)</f>
        <v>0</v>
      </c>
      <c r="M32" s="116">
        <f>IF($H32=работа!$J$30,работа!$K$30,0)</f>
        <v>0</v>
      </c>
      <c r="N32" s="116">
        <f>IF($H32=работа!$L$30,работа!$M$30,0)</f>
        <v>0</v>
      </c>
      <c r="O32" s="116">
        <f>IF($H32=работа!$N$30,работа!$O$30,0)</f>
        <v>0</v>
      </c>
      <c r="P32" s="116">
        <f>IF($H32=работа!$P$30,работа!$Q$30,0)</f>
        <v>0</v>
      </c>
      <c r="Q32" s="116">
        <f>IF($H32=работа!$R$30,работа!$S$30,0)</f>
        <v>0</v>
      </c>
      <c r="R32" s="117">
        <f>IF($H32=работа!$T$30,работа!$U$30,0)</f>
        <v>0</v>
      </c>
      <c r="S32" s="125">
        <f t="shared" si="1"/>
        <v>0</v>
      </c>
      <c r="T32" s="126">
        <f t="shared" si="2"/>
        <v>25</v>
      </c>
      <c r="U32" s="127">
        <f t="shared" si="3"/>
        <v>4</v>
      </c>
      <c r="V32" s="128">
        <f t="shared" si="5"/>
        <v>0.022222222222222223</v>
      </c>
      <c r="W32" s="130" t="str">
        <f t="shared" si="6"/>
        <v>срочно реализовать</v>
      </c>
      <c r="X32" s="113"/>
      <c r="Y32" s="113"/>
    </row>
    <row r="33" spans="1:25" ht="13.5" customHeight="1" thickBot="1">
      <c r="A33" s="53" t="s">
        <v>96</v>
      </c>
      <c r="B33" s="54" t="s">
        <v>133</v>
      </c>
      <c r="C33" s="77">
        <v>41445</v>
      </c>
      <c r="D33" s="79">
        <v>6</v>
      </c>
      <c r="E33" s="123">
        <f>C33+D33*30</f>
        <v>41625</v>
      </c>
      <c r="F33" s="81">
        <v>25</v>
      </c>
      <c r="G33" s="80"/>
      <c r="H33" s="124">
        <f t="shared" si="0"/>
        <v>33</v>
      </c>
      <c r="I33" s="116">
        <f>IF($H33=работа!$B$30,работа!$C$30,0)</f>
        <v>0</v>
      </c>
      <c r="J33" s="116">
        <f>IF($H33=работа!$D$30,работа!$E$30,0)</f>
        <v>0</v>
      </c>
      <c r="K33" s="116">
        <f>IF($H33=работа!$F$30,работа!$G$30,0)</f>
        <v>0</v>
      </c>
      <c r="L33" s="116">
        <f>IF($H33=работа!$H$30,работа!$I$30,0)</f>
        <v>0</v>
      </c>
      <c r="M33" s="116">
        <f>IF($H33=работа!$J$30,работа!$K$30,0)</f>
        <v>0</v>
      </c>
      <c r="N33" s="116">
        <f>IF($H33=работа!$L$30,работа!$M$30,0)</f>
        <v>0</v>
      </c>
      <c r="O33" s="116">
        <f>IF($H33=работа!$N$30,работа!$O$30,0)</f>
        <v>0</v>
      </c>
      <c r="P33" s="116">
        <f>IF($H33=работа!$P$30,работа!$Q$30,0)</f>
        <v>0</v>
      </c>
      <c r="Q33" s="116">
        <f>IF($H33=работа!$R$30,работа!$S$30,0)</f>
        <v>0</v>
      </c>
      <c r="R33" s="117">
        <f>IF($H33=работа!$T$30,работа!$U$30,0)</f>
        <v>0</v>
      </c>
      <c r="S33" s="125">
        <f t="shared" si="1"/>
        <v>0</v>
      </c>
      <c r="T33" s="126">
        <f t="shared" si="2"/>
        <v>25</v>
      </c>
      <c r="U33" s="131">
        <f t="shared" si="3"/>
        <v>5</v>
      </c>
      <c r="V33" s="128">
        <f t="shared" si="5"/>
        <v>0.027777777777777776</v>
      </c>
      <c r="W33" s="130" t="str">
        <f t="shared" si="6"/>
        <v>срочно реализовать</v>
      </c>
      <c r="X33" s="113"/>
      <c r="Y33" s="113"/>
    </row>
    <row r="34" spans="1:25" ht="13.5" customHeight="1" thickBot="1">
      <c r="A34" s="132"/>
      <c r="B34" s="133"/>
      <c r="C34" s="134"/>
      <c r="D34" s="135"/>
      <c r="E34" s="136"/>
      <c r="F34" s="137"/>
      <c r="G34" s="138"/>
      <c r="H34" s="139"/>
      <c r="I34" s="140"/>
      <c r="J34" s="140"/>
      <c r="K34" s="140"/>
      <c r="L34" s="140"/>
      <c r="M34" s="140"/>
      <c r="N34" s="140"/>
      <c r="O34" s="140"/>
      <c r="P34" s="140"/>
      <c r="Q34" s="140"/>
      <c r="R34" s="141"/>
      <c r="S34" s="142"/>
      <c r="T34" s="143"/>
      <c r="U34" s="144"/>
      <c r="V34" s="145"/>
      <c r="W34" s="146"/>
      <c r="X34" s="147"/>
      <c r="Y34" s="113"/>
    </row>
    <row r="35" spans="1:25" s="46" customFormat="1" ht="26.25" customHeight="1" thickBot="1">
      <c r="A35" s="148"/>
      <c r="B35" s="149"/>
      <c r="C35" s="150"/>
      <c r="D35" s="151"/>
      <c r="E35" s="152"/>
      <c r="F35" s="153">
        <f>SUM(F4:F34)</f>
        <v>1506</v>
      </c>
      <c r="G35" s="154">
        <f>SUM(G4:G34)</f>
        <v>785</v>
      </c>
      <c r="H35" s="155"/>
      <c r="I35" s="156"/>
      <c r="J35" s="157"/>
      <c r="K35" s="157"/>
      <c r="L35" s="157"/>
      <c r="M35" s="157"/>
      <c r="N35" s="157"/>
      <c r="O35" s="157"/>
      <c r="P35" s="157"/>
      <c r="Q35" s="157"/>
      <c r="R35" s="157"/>
      <c r="S35" s="158">
        <f>SUM(S4:S34)</f>
        <v>137</v>
      </c>
      <c r="T35" s="159">
        <f>SUM(T4:T34)</f>
        <v>2154</v>
      </c>
      <c r="U35" s="160"/>
      <c r="V35" s="161"/>
      <c r="W35" s="162"/>
      <c r="X35" s="163"/>
      <c r="Y35" s="164"/>
    </row>
    <row r="37" ht="13.5" thickBot="1"/>
    <row r="38" spans="1:23" ht="27.75" customHeight="1" thickBot="1">
      <c r="A38" s="198" t="s">
        <v>139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200"/>
    </row>
  </sheetData>
  <autoFilter ref="A3:W35"/>
  <mergeCells count="4">
    <mergeCell ref="G1:S1"/>
    <mergeCell ref="T1:W1"/>
    <mergeCell ref="C1:E1"/>
    <mergeCell ref="A38:W38"/>
  </mergeCells>
  <conditionalFormatting sqref="S4:S33">
    <cfRule type="cellIs" priority="1" dxfId="3" operator="equal" stopIfTrue="1">
      <formula>0</formula>
    </cfRule>
  </conditionalFormatting>
  <conditionalFormatting sqref="T4:T33">
    <cfRule type="cellIs" priority="2" dxfId="2" operator="equal" stopIfTrue="1">
      <formula>0</formula>
    </cfRule>
    <cfRule type="cellIs" priority="3" dxfId="1" operator="lessThan" stopIfTrue="1">
      <formula>0</formula>
    </cfRule>
  </conditionalFormatting>
  <conditionalFormatting sqref="A4:A33">
    <cfRule type="cellIs" priority="4" dxfId="4" operator="equal" stopIfTrue="1">
      <formula>0</formula>
    </cfRule>
  </conditionalFormatting>
  <conditionalFormatting sqref="E4:E33">
    <cfRule type="expression" priority="5" dxfId="1" stopIfTrue="1">
      <formula>E4-C$1&lt;0</formula>
    </cfRule>
    <cfRule type="expression" priority="6" dxfId="2" stopIfTrue="1">
      <formula>E4-C$1&lt;14</formula>
    </cfRule>
  </conditionalFormatting>
  <conditionalFormatting sqref="W4:W33">
    <cfRule type="cellIs" priority="7" dxfId="2" operator="equal" stopIfTrue="1">
      <formula>"срочно реализовать"</formula>
    </cfRule>
    <cfRule type="cellIs" priority="8" dxfId="1" operator="equal" stopIfTrue="1">
      <formula>"просрочено"</formula>
    </cfRule>
  </conditionalFormatting>
  <conditionalFormatting sqref="V4:V33">
    <cfRule type="cellIs" priority="9" dxfId="1" operator="lessThan" stopIfTrue="1">
      <formula>0</formula>
    </cfRule>
    <cfRule type="cellIs" priority="10" dxfId="2" operator="between" stopIfTrue="1">
      <formula>0</formula>
      <formula>0.08</formula>
    </cfRule>
  </conditionalFormatting>
  <conditionalFormatting sqref="U4:U33">
    <cfRule type="cellIs" priority="11" dxfId="1" operator="lessThan" stopIfTrue="1">
      <formula>0</formula>
    </cfRule>
    <cfRule type="cellIs" priority="12" dxfId="2" operator="between" stopIfTrue="1">
      <formula>0</formula>
      <formula>13</formula>
    </cfRule>
  </conditionalFormatting>
  <printOptions horizontalCentered="1"/>
  <pageMargins left="0.7874015748031497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26" sqref="N26"/>
    </sheetView>
  </sheetViews>
  <sheetFormatPr defaultColWidth="9.140625" defaultRowHeight="15"/>
  <cols>
    <col min="1" max="1" width="5.28125" style="5" bestFit="1" customWidth="1"/>
    <col min="2" max="5" width="5.28125" style="5" customWidth="1"/>
    <col min="6" max="6" width="14.140625" style="0" customWidth="1"/>
    <col min="7" max="7" width="11.7109375" style="0" customWidth="1"/>
    <col min="8" max="8" width="12.28125" style="0" customWidth="1"/>
    <col min="9" max="9" width="13.57421875" style="0" customWidth="1"/>
    <col min="10" max="10" width="11.7109375" style="0" customWidth="1"/>
    <col min="11" max="12" width="13.00390625" style="0" customWidth="1"/>
  </cols>
  <sheetData>
    <row r="1" spans="1:12" ht="15">
      <c r="A1" s="13" t="s">
        <v>31</v>
      </c>
      <c r="B1" s="13"/>
      <c r="C1" s="13"/>
      <c r="D1" s="13"/>
      <c r="E1" s="13"/>
      <c r="F1" s="13"/>
      <c r="G1" s="13"/>
      <c r="H1" s="13"/>
      <c r="I1" s="16">
        <v>41608</v>
      </c>
      <c r="K1" s="26" t="s">
        <v>16</v>
      </c>
      <c r="L1" s="22">
        <f ca="1">TODAY()</f>
        <v>41620</v>
      </c>
    </row>
    <row r="2" spans="1:12" ht="15">
      <c r="A2" s="7" t="s">
        <v>24</v>
      </c>
      <c r="B2" s="14"/>
      <c r="C2" s="14"/>
      <c r="D2" s="14"/>
      <c r="E2" s="14"/>
      <c r="F2" s="7"/>
      <c r="G2" s="7"/>
      <c r="H2" s="24" t="s">
        <v>42</v>
      </c>
      <c r="I2" s="7"/>
      <c r="K2" s="7"/>
      <c r="L2" s="7"/>
    </row>
    <row r="3" spans="1:12" ht="38.25">
      <c r="A3" s="11" t="s">
        <v>7</v>
      </c>
      <c r="B3" s="11" t="s">
        <v>8</v>
      </c>
      <c r="C3" s="11" t="s">
        <v>13</v>
      </c>
      <c r="D3" s="11" t="s">
        <v>15</v>
      </c>
      <c r="E3" s="11" t="s">
        <v>14</v>
      </c>
      <c r="F3" s="11" t="s">
        <v>0</v>
      </c>
      <c r="G3" s="11" t="s">
        <v>1</v>
      </c>
      <c r="H3" s="11" t="s">
        <v>6</v>
      </c>
      <c r="I3" s="11" t="s">
        <v>2</v>
      </c>
      <c r="J3" s="11" t="s">
        <v>9</v>
      </c>
      <c r="K3" s="11" t="s">
        <v>4</v>
      </c>
      <c r="L3" s="11" t="s">
        <v>3</v>
      </c>
    </row>
    <row r="4" spans="1:13" ht="15">
      <c r="A4" s="15">
        <v>1</v>
      </c>
      <c r="B4" s="15">
        <v>30</v>
      </c>
      <c r="C4" s="15">
        <v>0</v>
      </c>
      <c r="D4" s="15">
        <f>B4-C4</f>
        <v>30</v>
      </c>
      <c r="E4" s="15"/>
      <c r="F4" s="16">
        <v>41543</v>
      </c>
      <c r="G4" s="17">
        <v>6</v>
      </c>
      <c r="H4" s="16">
        <f>_XLL.ДАТАМЕС(F4,G4)</f>
        <v>41724</v>
      </c>
      <c r="I4" s="16">
        <f ca="1">TODAY()</f>
        <v>41620</v>
      </c>
      <c r="J4" s="18">
        <f ca="1">IF(AND(H4-TODAY()&gt;=0,H4-TODAY()&lt;=13),"Срочн реализ",IF(H4-TODAY()&lt;0,"Просрочено!",H4-TODAY()))</f>
        <v>104</v>
      </c>
      <c r="K4" s="17">
        <f ca="1">DATEDIF(TODAY(),H4,"m")</f>
        <v>3</v>
      </c>
      <c r="L4" s="19">
        <f aca="true" t="shared" si="0" ref="L4:L13">K4/G4</f>
        <v>0.5</v>
      </c>
      <c r="M4" t="s">
        <v>5</v>
      </c>
    </row>
    <row r="5" spans="1:12" ht="15">
      <c r="A5" s="15">
        <v>2</v>
      </c>
      <c r="B5" s="15">
        <v>30</v>
      </c>
      <c r="C5" s="15">
        <v>0</v>
      </c>
      <c r="D5" s="15">
        <f aca="true" t="shared" si="1" ref="D5:D27">B5-C5</f>
        <v>30</v>
      </c>
      <c r="E5" s="15"/>
      <c r="F5" s="16">
        <v>41543</v>
      </c>
      <c r="G5" s="17">
        <v>6</v>
      </c>
      <c r="H5" s="16">
        <f aca="true" t="shared" si="2" ref="H5:H13">_XLL.ДАТАМЕС(F5,G5)</f>
        <v>41724</v>
      </c>
      <c r="I5" s="16">
        <f aca="true" ca="1" t="shared" si="3" ref="I5:I13">TODAY()</f>
        <v>41620</v>
      </c>
      <c r="J5" s="18">
        <f aca="true" ca="1" t="shared" si="4" ref="J5:J13">IF(AND(H5-TODAY()&gt;=0,H5-TODAY()&lt;=13),"Срочн реализ",IF(H5-TODAY()&lt;0,"Просрочено!",H5-TODAY()))</f>
        <v>104</v>
      </c>
      <c r="K5" s="17">
        <f aca="true" ca="1" t="shared" si="5" ref="K5:K13">DATEDIF(TODAY(),H5,"m")</f>
        <v>3</v>
      </c>
      <c r="L5" s="19">
        <f t="shared" si="0"/>
        <v>0.5</v>
      </c>
    </row>
    <row r="6" spans="1:12" ht="15">
      <c r="A6" s="15">
        <v>3</v>
      </c>
      <c r="B6" s="15">
        <v>30</v>
      </c>
      <c r="C6" s="15">
        <v>0</v>
      </c>
      <c r="D6" s="15">
        <f t="shared" si="1"/>
        <v>30</v>
      </c>
      <c r="E6" s="15"/>
      <c r="F6" s="16">
        <v>41543</v>
      </c>
      <c r="G6" s="17">
        <v>6</v>
      </c>
      <c r="H6" s="16">
        <f t="shared" si="2"/>
        <v>41724</v>
      </c>
      <c r="I6" s="16">
        <f ca="1" t="shared" si="3"/>
        <v>41620</v>
      </c>
      <c r="J6" s="18">
        <f ca="1" t="shared" si="4"/>
        <v>104</v>
      </c>
      <c r="K6" s="17">
        <f ca="1" t="shared" si="5"/>
        <v>3</v>
      </c>
      <c r="L6" s="19">
        <f t="shared" si="0"/>
        <v>0.5</v>
      </c>
    </row>
    <row r="7" spans="1:12" ht="15">
      <c r="A7" s="15">
        <v>4</v>
      </c>
      <c r="B7" s="15">
        <v>30</v>
      </c>
      <c r="C7" s="15">
        <v>0</v>
      </c>
      <c r="D7" s="15">
        <f t="shared" si="1"/>
        <v>30</v>
      </c>
      <c r="E7" s="15"/>
      <c r="F7" s="16">
        <v>41543</v>
      </c>
      <c r="G7" s="17">
        <v>6</v>
      </c>
      <c r="H7" s="16">
        <f t="shared" si="2"/>
        <v>41724</v>
      </c>
      <c r="I7" s="16">
        <f ca="1" t="shared" si="3"/>
        <v>41620</v>
      </c>
      <c r="J7" s="18">
        <f ca="1" t="shared" si="4"/>
        <v>104</v>
      </c>
      <c r="K7" s="17">
        <f ca="1" t="shared" si="5"/>
        <v>3</v>
      </c>
      <c r="L7" s="19">
        <f t="shared" si="0"/>
        <v>0.5</v>
      </c>
    </row>
    <row r="8" spans="1:12" ht="15">
      <c r="A8" s="15">
        <v>5</v>
      </c>
      <c r="B8" s="15">
        <v>30</v>
      </c>
      <c r="C8" s="15">
        <v>0</v>
      </c>
      <c r="D8" s="15">
        <f t="shared" si="1"/>
        <v>30</v>
      </c>
      <c r="E8" s="15"/>
      <c r="F8" s="16">
        <v>41543</v>
      </c>
      <c r="G8" s="17">
        <v>6</v>
      </c>
      <c r="H8" s="16">
        <f t="shared" si="2"/>
        <v>41724</v>
      </c>
      <c r="I8" s="16">
        <f ca="1" t="shared" si="3"/>
        <v>41620</v>
      </c>
      <c r="J8" s="18">
        <f ca="1" t="shared" si="4"/>
        <v>104</v>
      </c>
      <c r="K8" s="17">
        <f ca="1" t="shared" si="5"/>
        <v>3</v>
      </c>
      <c r="L8" s="19">
        <f t="shared" si="0"/>
        <v>0.5</v>
      </c>
    </row>
    <row r="9" spans="1:12" ht="15">
      <c r="A9" s="15">
        <v>6</v>
      </c>
      <c r="B9" s="15">
        <v>30</v>
      </c>
      <c r="C9" s="15">
        <v>0</v>
      </c>
      <c r="D9" s="15">
        <f t="shared" si="1"/>
        <v>30</v>
      </c>
      <c r="E9" s="15"/>
      <c r="F9" s="16">
        <v>41543</v>
      </c>
      <c r="G9" s="17">
        <v>6</v>
      </c>
      <c r="H9" s="16">
        <f t="shared" si="2"/>
        <v>41724</v>
      </c>
      <c r="I9" s="16">
        <f ca="1" t="shared" si="3"/>
        <v>41620</v>
      </c>
      <c r="J9" s="18">
        <f ca="1" t="shared" si="4"/>
        <v>104</v>
      </c>
      <c r="K9" s="17">
        <f ca="1" t="shared" si="5"/>
        <v>3</v>
      </c>
      <c r="L9" s="19">
        <f t="shared" si="0"/>
        <v>0.5</v>
      </c>
    </row>
    <row r="10" spans="1:12" ht="15">
      <c r="A10" s="15">
        <v>7</v>
      </c>
      <c r="B10" s="15">
        <v>30</v>
      </c>
      <c r="C10" s="15">
        <v>0</v>
      </c>
      <c r="D10" s="15">
        <f t="shared" si="1"/>
        <v>30</v>
      </c>
      <c r="E10" s="15"/>
      <c r="F10" s="16">
        <v>41543</v>
      </c>
      <c r="G10" s="17">
        <v>6</v>
      </c>
      <c r="H10" s="16">
        <f t="shared" si="2"/>
        <v>41724</v>
      </c>
      <c r="I10" s="16">
        <f ca="1" t="shared" si="3"/>
        <v>41620</v>
      </c>
      <c r="J10" s="18">
        <f ca="1" t="shared" si="4"/>
        <v>104</v>
      </c>
      <c r="K10" s="17">
        <f ca="1" t="shared" si="5"/>
        <v>3</v>
      </c>
      <c r="L10" s="19">
        <f t="shared" si="0"/>
        <v>0.5</v>
      </c>
    </row>
    <row r="11" spans="1:12" ht="15">
      <c r="A11" s="15">
        <v>8</v>
      </c>
      <c r="B11" s="15">
        <v>30</v>
      </c>
      <c r="C11" s="15">
        <v>0</v>
      </c>
      <c r="D11" s="15">
        <f t="shared" si="1"/>
        <v>30</v>
      </c>
      <c r="E11" s="15"/>
      <c r="F11" s="16">
        <v>41543</v>
      </c>
      <c r="G11" s="17">
        <v>6</v>
      </c>
      <c r="H11" s="16">
        <f t="shared" si="2"/>
        <v>41724</v>
      </c>
      <c r="I11" s="16">
        <f ca="1" t="shared" si="3"/>
        <v>41620</v>
      </c>
      <c r="J11" s="18">
        <f ca="1" t="shared" si="4"/>
        <v>104</v>
      </c>
      <c r="K11" s="17">
        <f ca="1" t="shared" si="5"/>
        <v>3</v>
      </c>
      <c r="L11" s="19">
        <f t="shared" si="0"/>
        <v>0.5</v>
      </c>
    </row>
    <row r="12" spans="1:12" ht="15">
      <c r="A12" s="15">
        <v>9</v>
      </c>
      <c r="B12" s="15">
        <v>30</v>
      </c>
      <c r="C12" s="15">
        <v>0</v>
      </c>
      <c r="D12" s="15">
        <f t="shared" si="1"/>
        <v>30</v>
      </c>
      <c r="E12" s="15"/>
      <c r="F12" s="16">
        <v>41543</v>
      </c>
      <c r="G12" s="17">
        <v>6</v>
      </c>
      <c r="H12" s="16">
        <f t="shared" si="2"/>
        <v>41724</v>
      </c>
      <c r="I12" s="16">
        <f ca="1" t="shared" si="3"/>
        <v>41620</v>
      </c>
      <c r="J12" s="18">
        <f ca="1" t="shared" si="4"/>
        <v>104</v>
      </c>
      <c r="K12" s="17">
        <f ca="1" t="shared" si="5"/>
        <v>3</v>
      </c>
      <c r="L12" s="19">
        <f t="shared" si="0"/>
        <v>0.5</v>
      </c>
    </row>
    <row r="13" spans="1:12" ht="15">
      <c r="A13" s="15">
        <v>10</v>
      </c>
      <c r="B13" s="15">
        <v>30</v>
      </c>
      <c r="C13" s="15">
        <v>0</v>
      </c>
      <c r="D13" s="15">
        <f t="shared" si="1"/>
        <v>30</v>
      </c>
      <c r="E13" s="15"/>
      <c r="F13" s="16">
        <v>41543</v>
      </c>
      <c r="G13" s="17">
        <v>6</v>
      </c>
      <c r="H13" s="16">
        <f t="shared" si="2"/>
        <v>41724</v>
      </c>
      <c r="I13" s="16">
        <f ca="1" t="shared" si="3"/>
        <v>41620</v>
      </c>
      <c r="J13" s="18">
        <f ca="1" t="shared" si="4"/>
        <v>104</v>
      </c>
      <c r="K13" s="17">
        <f ca="1" t="shared" si="5"/>
        <v>3</v>
      </c>
      <c r="L13" s="19">
        <f t="shared" si="0"/>
        <v>0.5</v>
      </c>
    </row>
    <row r="14" spans="1:12" ht="15">
      <c r="A14" s="15">
        <v>11</v>
      </c>
      <c r="B14" s="15">
        <v>30</v>
      </c>
      <c r="C14" s="15">
        <v>0</v>
      </c>
      <c r="D14" s="15">
        <f t="shared" si="1"/>
        <v>30</v>
      </c>
      <c r="E14" s="15"/>
      <c r="F14" s="15"/>
      <c r="G14" s="17"/>
      <c r="H14" s="15"/>
      <c r="I14" s="15"/>
      <c r="J14" s="12"/>
      <c r="K14" s="17"/>
      <c r="L14" s="27"/>
    </row>
    <row r="15" spans="1:5" ht="15">
      <c r="A15" s="5">
        <v>12</v>
      </c>
      <c r="B15" s="15">
        <v>30</v>
      </c>
      <c r="C15" s="15">
        <v>0</v>
      </c>
      <c r="D15" s="15">
        <f t="shared" si="1"/>
        <v>30</v>
      </c>
      <c r="E15" s="15"/>
    </row>
    <row r="16" spans="1:5" ht="15">
      <c r="A16" s="5">
        <v>13</v>
      </c>
      <c r="B16" s="15">
        <v>30</v>
      </c>
      <c r="C16" s="15">
        <v>0</v>
      </c>
      <c r="D16" s="15">
        <f t="shared" si="1"/>
        <v>30</v>
      </c>
      <c r="E16" s="15"/>
    </row>
    <row r="17" spans="1:5" ht="15">
      <c r="A17" s="5">
        <v>14</v>
      </c>
      <c r="B17" s="15">
        <v>30</v>
      </c>
      <c r="C17" s="15">
        <v>0</v>
      </c>
      <c r="D17" s="15">
        <f t="shared" si="1"/>
        <v>30</v>
      </c>
      <c r="E17" s="15"/>
    </row>
    <row r="18" spans="1:5" ht="15">
      <c r="A18" s="5">
        <v>15</v>
      </c>
      <c r="B18" s="15">
        <v>30</v>
      </c>
      <c r="C18" s="15">
        <v>0</v>
      </c>
      <c r="D18" s="15">
        <f t="shared" si="1"/>
        <v>30</v>
      </c>
      <c r="E18" s="15"/>
    </row>
    <row r="19" spans="1:5" ht="15">
      <c r="A19" s="5">
        <v>16</v>
      </c>
      <c r="B19" s="15">
        <v>30</v>
      </c>
      <c r="C19" s="15">
        <v>0</v>
      </c>
      <c r="D19" s="15">
        <f t="shared" si="1"/>
        <v>30</v>
      </c>
      <c r="E19" s="15"/>
    </row>
    <row r="20" spans="1:5" ht="15">
      <c r="A20" s="5">
        <v>17</v>
      </c>
      <c r="B20" s="15">
        <v>30</v>
      </c>
      <c r="C20" s="15">
        <v>0</v>
      </c>
      <c r="D20" s="15">
        <f t="shared" si="1"/>
        <v>30</v>
      </c>
      <c r="E20" s="15"/>
    </row>
    <row r="21" spans="1:5" ht="15">
      <c r="A21" s="5">
        <v>18</v>
      </c>
      <c r="B21" s="15">
        <v>30</v>
      </c>
      <c r="C21" s="15">
        <v>0</v>
      </c>
      <c r="D21" s="15">
        <f t="shared" si="1"/>
        <v>30</v>
      </c>
      <c r="E21" s="15"/>
    </row>
    <row r="22" spans="1:5" ht="15">
      <c r="A22" s="5">
        <v>19</v>
      </c>
      <c r="B22" s="15">
        <v>30</v>
      </c>
      <c r="C22" s="15">
        <v>0</v>
      </c>
      <c r="D22" s="15">
        <f t="shared" si="1"/>
        <v>30</v>
      </c>
      <c r="E22" s="15"/>
    </row>
    <row r="23" spans="1:5" ht="15">
      <c r="A23" s="5">
        <v>20</v>
      </c>
      <c r="B23" s="15">
        <v>30</v>
      </c>
      <c r="C23" s="15">
        <v>0</v>
      </c>
      <c r="D23" s="15">
        <f t="shared" si="1"/>
        <v>30</v>
      </c>
      <c r="E23" s="15"/>
    </row>
    <row r="24" spans="1:5" ht="15">
      <c r="A24" s="5">
        <v>21</v>
      </c>
      <c r="B24" s="15">
        <v>30</v>
      </c>
      <c r="C24" s="15">
        <v>0</v>
      </c>
      <c r="D24" s="15">
        <f t="shared" si="1"/>
        <v>30</v>
      </c>
      <c r="E24" s="15"/>
    </row>
    <row r="25" spans="1:5" ht="15">
      <c r="A25" s="5">
        <v>22</v>
      </c>
      <c r="B25" s="15">
        <v>30</v>
      </c>
      <c r="C25" s="15">
        <v>0</v>
      </c>
      <c r="D25" s="15">
        <f t="shared" si="1"/>
        <v>30</v>
      </c>
      <c r="E25" s="15"/>
    </row>
    <row r="26" spans="1:5" ht="15">
      <c r="A26" s="5">
        <v>23</v>
      </c>
      <c r="B26" s="15">
        <v>30</v>
      </c>
      <c r="C26" s="15">
        <v>0</v>
      </c>
      <c r="D26" s="15">
        <f t="shared" si="1"/>
        <v>30</v>
      </c>
      <c r="E26" s="15"/>
    </row>
    <row r="27" spans="1:5" ht="15">
      <c r="A27" s="5">
        <v>24</v>
      </c>
      <c r="B27" s="15">
        <v>30</v>
      </c>
      <c r="C27" s="15">
        <v>0</v>
      </c>
      <c r="D27" s="15">
        <f t="shared" si="1"/>
        <v>30</v>
      </c>
      <c r="E27" s="15"/>
    </row>
    <row r="29" spans="1:4" ht="15">
      <c r="A29" s="5" t="s">
        <v>12</v>
      </c>
      <c r="B29" s="5">
        <f>SUM(B4:B27)</f>
        <v>720</v>
      </c>
      <c r="C29" s="5">
        <f>SUM(C4:C27)</f>
        <v>0</v>
      </c>
      <c r="D29" s="5">
        <f>SUM(D4:D27)</f>
        <v>720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5.28125" style="5" bestFit="1" customWidth="1"/>
    <col min="2" max="2" width="5.28125" style="5" customWidth="1"/>
    <col min="3" max="3" width="14.140625" style="0" customWidth="1"/>
    <col min="4" max="4" width="14.28125" style="0" customWidth="1"/>
    <col min="5" max="5" width="12.28125" style="0" customWidth="1"/>
    <col min="6" max="6" width="13.57421875" style="0" customWidth="1"/>
    <col min="7" max="7" width="11.7109375" style="0" customWidth="1"/>
    <col min="8" max="9" width="13.00390625" style="0" customWidth="1"/>
  </cols>
  <sheetData>
    <row r="1" spans="1:9" ht="15">
      <c r="A1" s="13" t="s">
        <v>31</v>
      </c>
      <c r="B1" s="13"/>
      <c r="C1" s="13"/>
      <c r="D1" s="16" t="s">
        <v>32</v>
      </c>
      <c r="E1" s="13"/>
      <c r="F1" s="13"/>
      <c r="G1" s="13"/>
      <c r="H1" s="26" t="s">
        <v>16</v>
      </c>
      <c r="I1" s="22">
        <f ca="1">TODAY()</f>
        <v>41620</v>
      </c>
    </row>
    <row r="2" spans="1:9" ht="15">
      <c r="A2" s="7" t="s">
        <v>11</v>
      </c>
      <c r="B2" s="7"/>
      <c r="C2" s="7"/>
      <c r="D2" s="7"/>
      <c r="E2" s="7"/>
      <c r="F2" s="7"/>
      <c r="H2" s="7"/>
      <c r="I2" s="7"/>
    </row>
    <row r="3" spans="1:9" ht="38.25">
      <c r="A3" s="2" t="s">
        <v>7</v>
      </c>
      <c r="B3" s="2" t="s">
        <v>8</v>
      </c>
      <c r="C3" s="2" t="s">
        <v>0</v>
      </c>
      <c r="D3" s="2" t="s">
        <v>1</v>
      </c>
      <c r="E3" s="2" t="s">
        <v>6</v>
      </c>
      <c r="F3" s="2" t="s">
        <v>2</v>
      </c>
      <c r="G3" s="2" t="s">
        <v>9</v>
      </c>
      <c r="H3" s="2" t="s">
        <v>4</v>
      </c>
      <c r="I3" s="2" t="s">
        <v>3</v>
      </c>
    </row>
    <row r="4" spans="1:10" ht="15">
      <c r="A4" s="3">
        <v>1</v>
      </c>
      <c r="B4" s="3">
        <v>22</v>
      </c>
      <c r="C4" s="6">
        <v>41326</v>
      </c>
      <c r="D4" s="8">
        <v>24</v>
      </c>
      <c r="E4" s="6">
        <f>_XLL.ДАТАМЕС(C4,D4)</f>
        <v>42056</v>
      </c>
      <c r="F4" s="6">
        <f ca="1">TODAY()</f>
        <v>41620</v>
      </c>
      <c r="G4" s="9">
        <f ca="1">IF(AND(E4-TODAY()&gt;=0,E4-TODAY()&lt;=13),"Срочн реализ",IF(E4-TODAY()&lt;0,"Просрочено!",E4-TODAY()))</f>
        <v>436</v>
      </c>
      <c r="H4" s="8">
        <f ca="1">DATEDIF(TODAY(),E4,"m")</f>
        <v>14</v>
      </c>
      <c r="I4" s="10">
        <f>H4/D4</f>
        <v>0.5833333333333334</v>
      </c>
      <c r="J4" t="s">
        <v>5</v>
      </c>
    </row>
    <row r="5" spans="1:9" ht="15">
      <c r="A5" s="4">
        <v>2</v>
      </c>
      <c r="B5" s="3">
        <v>25</v>
      </c>
      <c r="C5" s="6">
        <f>C4</f>
        <v>41326</v>
      </c>
      <c r="D5" s="8">
        <v>24</v>
      </c>
      <c r="E5" s="6">
        <f>_XLL.ДАТАМЕС(C5,D5)</f>
        <v>42056</v>
      </c>
      <c r="F5" s="6">
        <f ca="1">TODAY()</f>
        <v>41620</v>
      </c>
      <c r="G5" s="9">
        <f ca="1">IF(AND(E5-TODAY()&gt;=0,E5-TODAY()&lt;=13),"Срочн реализ",IF(E5-TODAY()&lt;0,"Просрочено!",E5-TODAY()))</f>
        <v>436</v>
      </c>
      <c r="H5" s="8">
        <f ca="1">DATEDIF(TODAY(),E5,"m")</f>
        <v>14</v>
      </c>
      <c r="I5" s="10">
        <f>H5/D5</f>
        <v>0.5833333333333334</v>
      </c>
    </row>
    <row r="6" spans="1:9" ht="15">
      <c r="A6" s="3">
        <v>3</v>
      </c>
      <c r="B6" s="3">
        <v>25</v>
      </c>
      <c r="C6" s="6">
        <f>C5</f>
        <v>41326</v>
      </c>
      <c r="D6" s="8">
        <v>24</v>
      </c>
      <c r="E6" s="6">
        <f>_XLL.ДАТАМЕС(C6,D6)</f>
        <v>42056</v>
      </c>
      <c r="F6" s="6">
        <f ca="1">TODAY()</f>
        <v>41620</v>
      </c>
      <c r="G6" s="9">
        <f ca="1">IF(AND(E6-TODAY()&gt;=0,E6-TODAY()&lt;=13),"Срочн реализ",IF(E6-TODAY()&lt;0,"Просрочено!",E6-TODAY()))</f>
        <v>436</v>
      </c>
      <c r="H6" s="8">
        <f ca="1">DATEDIF(TODAY(),E6,"m")</f>
        <v>14</v>
      </c>
      <c r="I6" s="10">
        <f>H6/D6</f>
        <v>0.5833333333333334</v>
      </c>
    </row>
    <row r="7" spans="1:9" ht="15">
      <c r="A7" s="4">
        <v>4</v>
      </c>
      <c r="B7" s="3"/>
      <c r="C7" s="6"/>
      <c r="D7" s="8"/>
      <c r="E7" s="6"/>
      <c r="F7" s="6"/>
      <c r="G7" s="9"/>
      <c r="H7" s="8"/>
      <c r="I7" s="10"/>
    </row>
    <row r="8" spans="1:9" ht="15">
      <c r="A8" s="3">
        <v>5</v>
      </c>
      <c r="B8" s="3"/>
      <c r="C8" s="6"/>
      <c r="D8" s="8"/>
      <c r="E8" s="6"/>
      <c r="F8" s="6"/>
      <c r="G8" s="9"/>
      <c r="H8" s="8"/>
      <c r="I8" s="10"/>
    </row>
    <row r="9" spans="1:2" ht="15">
      <c r="A9" s="5" t="s">
        <v>12</v>
      </c>
      <c r="B9" s="5">
        <f>SUM(B4:B8)</f>
        <v>72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9"/>
  <sheetViews>
    <sheetView zoomScalePageLayoutView="0" workbookViewId="0" topLeftCell="A1">
      <selection activeCell="J14" sqref="J14"/>
    </sheetView>
  </sheetViews>
  <sheetFormatPr defaultColWidth="9.140625" defaultRowHeight="15"/>
  <cols>
    <col min="6" max="6" width="13.140625" style="0" customWidth="1"/>
    <col min="8" max="8" width="13.140625" style="0" customWidth="1"/>
    <col min="9" max="9" width="11.8515625" style="0" customWidth="1"/>
    <col min="12" max="12" width="11.00390625" style="0" bestFit="1" customWidth="1"/>
  </cols>
  <sheetData>
    <row r="1" spans="1:13" ht="15.75">
      <c r="A1" s="13" t="s">
        <v>31</v>
      </c>
      <c r="B1" s="13"/>
      <c r="C1" s="13"/>
      <c r="D1" s="13"/>
      <c r="E1" s="13"/>
      <c r="F1" s="16" t="s">
        <v>32</v>
      </c>
      <c r="G1" s="13"/>
      <c r="H1" s="13"/>
      <c r="I1" s="13"/>
      <c r="J1" s="12"/>
      <c r="K1" s="20"/>
      <c r="L1" s="21">
        <f ca="1">TODAY()</f>
        <v>41620</v>
      </c>
      <c r="M1" s="12"/>
    </row>
    <row r="2" spans="1:13" ht="15">
      <c r="A2" s="14" t="s">
        <v>25</v>
      </c>
      <c r="B2" s="14"/>
      <c r="C2" s="14"/>
      <c r="D2" s="14"/>
      <c r="E2" s="14"/>
      <c r="F2" s="14" t="s">
        <v>27</v>
      </c>
      <c r="G2" s="14"/>
      <c r="H2" s="14"/>
      <c r="I2" s="14"/>
      <c r="J2" s="12"/>
      <c r="K2" s="14"/>
      <c r="L2" s="14"/>
      <c r="M2" s="12"/>
    </row>
    <row r="3" spans="1:14" ht="38.25">
      <c r="A3" s="11" t="s">
        <v>7</v>
      </c>
      <c r="B3" s="11" t="s">
        <v>8</v>
      </c>
      <c r="C3" s="11" t="s">
        <v>13</v>
      </c>
      <c r="D3" s="11" t="s">
        <v>15</v>
      </c>
      <c r="E3" s="11" t="s">
        <v>14</v>
      </c>
      <c r="F3" s="11" t="s">
        <v>0</v>
      </c>
      <c r="G3" s="11" t="s">
        <v>1</v>
      </c>
      <c r="H3" s="11" t="s">
        <v>6</v>
      </c>
      <c r="I3" s="11" t="s">
        <v>2</v>
      </c>
      <c r="J3" s="11" t="s">
        <v>9</v>
      </c>
      <c r="K3" s="11" t="s">
        <v>4</v>
      </c>
      <c r="L3" s="11" t="s">
        <v>3</v>
      </c>
      <c r="M3" s="12"/>
      <c r="N3" s="12"/>
    </row>
    <row r="4" spans="1:13" ht="15">
      <c r="A4" s="15">
        <v>1</v>
      </c>
      <c r="B4" s="15">
        <v>25</v>
      </c>
      <c r="C4" s="15">
        <v>0</v>
      </c>
      <c r="D4" s="15">
        <f>B4-C4</f>
        <v>25</v>
      </c>
      <c r="E4" s="15"/>
      <c r="F4" s="16">
        <v>41456</v>
      </c>
      <c r="G4" s="17">
        <v>6</v>
      </c>
      <c r="H4" s="16">
        <f>_XLL.ДАТАМЕС(F4,G4)</f>
        <v>41640</v>
      </c>
      <c r="I4" s="16">
        <f ca="1">TODAY()</f>
        <v>41620</v>
      </c>
      <c r="J4" s="18">
        <f ca="1">IF(AND(H4-TODAY()&gt;=0,H4-TODAY()&lt;=13),"Срочн реализ",IF(H4-TODAY()&lt;0,"Просрочено!",H4-TODAY()))</f>
        <v>20</v>
      </c>
      <c r="K4" s="17">
        <f ca="1">DATEDIF(TODAY(),H4,"m")</f>
        <v>0</v>
      </c>
      <c r="L4" s="19">
        <f aca="true" t="shared" si="0" ref="L4:L24">K4/G4</f>
        <v>0</v>
      </c>
      <c r="M4" s="12" t="s">
        <v>5</v>
      </c>
    </row>
    <row r="5" spans="1:13" ht="15">
      <c r="A5" s="15">
        <v>2</v>
      </c>
      <c r="B5" s="15">
        <v>25</v>
      </c>
      <c r="C5" s="15"/>
      <c r="D5" s="15"/>
      <c r="E5" s="15"/>
      <c r="F5" s="16">
        <v>41456</v>
      </c>
      <c r="G5" s="17">
        <v>6</v>
      </c>
      <c r="H5" s="16">
        <f aca="true" t="shared" si="1" ref="H5:H24">_XLL.ДАТАМЕС(F5,G5)</f>
        <v>41640</v>
      </c>
      <c r="I5" s="16">
        <f aca="true" ca="1" t="shared" si="2" ref="I5:I24">TODAY()</f>
        <v>41620</v>
      </c>
      <c r="J5" s="18">
        <f aca="true" ca="1" t="shared" si="3" ref="J5:J24">IF(AND(H5-TODAY()&gt;=0,H5-TODAY()&lt;=13),"Срочн реализ",IF(H5-TODAY()&lt;0,"Просрочено!",H5-TODAY()))</f>
        <v>20</v>
      </c>
      <c r="K5" s="17">
        <f aca="true" ca="1" t="shared" si="4" ref="K5:K24">DATEDIF(TODAY(),H5,"m")</f>
        <v>0</v>
      </c>
      <c r="L5" s="19">
        <f t="shared" si="0"/>
        <v>0</v>
      </c>
      <c r="M5" s="12"/>
    </row>
    <row r="6" spans="1:13" ht="15">
      <c r="A6" s="15">
        <v>3</v>
      </c>
      <c r="B6" s="15">
        <v>25</v>
      </c>
      <c r="C6" s="15"/>
      <c r="D6" s="15"/>
      <c r="E6" s="15"/>
      <c r="F6" s="16">
        <v>41456</v>
      </c>
      <c r="G6" s="17">
        <v>6</v>
      </c>
      <c r="H6" s="16">
        <f t="shared" si="1"/>
        <v>41640</v>
      </c>
      <c r="I6" s="16">
        <f ca="1" t="shared" si="2"/>
        <v>41620</v>
      </c>
      <c r="J6" s="18">
        <f ca="1" t="shared" si="3"/>
        <v>20</v>
      </c>
      <c r="K6" s="17">
        <f ca="1" t="shared" si="4"/>
        <v>0</v>
      </c>
      <c r="L6" s="19">
        <f t="shared" si="0"/>
        <v>0</v>
      </c>
      <c r="M6" s="12"/>
    </row>
    <row r="7" spans="1:13" ht="15">
      <c r="A7" s="15">
        <v>4</v>
      </c>
      <c r="B7" s="15">
        <v>25</v>
      </c>
      <c r="C7" s="15"/>
      <c r="D7" s="15"/>
      <c r="E7" s="15"/>
      <c r="F7" s="16">
        <v>41456</v>
      </c>
      <c r="G7" s="17">
        <v>6</v>
      </c>
      <c r="H7" s="16">
        <f t="shared" si="1"/>
        <v>41640</v>
      </c>
      <c r="I7" s="16">
        <f ca="1" t="shared" si="2"/>
        <v>41620</v>
      </c>
      <c r="J7" s="18">
        <f ca="1" t="shared" si="3"/>
        <v>20</v>
      </c>
      <c r="K7" s="17">
        <f ca="1" t="shared" si="4"/>
        <v>0</v>
      </c>
      <c r="L7" s="19">
        <f t="shared" si="0"/>
        <v>0</v>
      </c>
      <c r="M7" s="12"/>
    </row>
    <row r="8" spans="1:13" ht="15">
      <c r="A8" s="15">
        <v>5</v>
      </c>
      <c r="B8" s="15">
        <v>25</v>
      </c>
      <c r="C8" s="15"/>
      <c r="D8" s="15"/>
      <c r="E8" s="15"/>
      <c r="F8" s="16">
        <v>41456</v>
      </c>
      <c r="G8" s="17">
        <v>6</v>
      </c>
      <c r="H8" s="16">
        <f t="shared" si="1"/>
        <v>41640</v>
      </c>
      <c r="I8" s="16">
        <f ca="1" t="shared" si="2"/>
        <v>41620</v>
      </c>
      <c r="J8" s="18">
        <f ca="1" t="shared" si="3"/>
        <v>20</v>
      </c>
      <c r="K8" s="17">
        <f ca="1" t="shared" si="4"/>
        <v>0</v>
      </c>
      <c r="L8" s="19">
        <f t="shared" si="0"/>
        <v>0</v>
      </c>
      <c r="M8" s="12"/>
    </row>
    <row r="9" spans="1:13" ht="15">
      <c r="A9" s="15">
        <v>6</v>
      </c>
      <c r="B9" s="15">
        <v>25</v>
      </c>
      <c r="C9" s="15"/>
      <c r="D9" s="15"/>
      <c r="E9" s="15"/>
      <c r="F9" s="16">
        <v>41456</v>
      </c>
      <c r="G9" s="17">
        <v>6</v>
      </c>
      <c r="H9" s="16">
        <f t="shared" si="1"/>
        <v>41640</v>
      </c>
      <c r="I9" s="16">
        <f ca="1" t="shared" si="2"/>
        <v>41620</v>
      </c>
      <c r="J9" s="18">
        <f ca="1" t="shared" si="3"/>
        <v>20</v>
      </c>
      <c r="K9" s="17">
        <f ca="1" t="shared" si="4"/>
        <v>0</v>
      </c>
      <c r="L9" s="19">
        <f t="shared" si="0"/>
        <v>0</v>
      </c>
      <c r="M9" s="12"/>
    </row>
    <row r="10" spans="1:13" ht="15">
      <c r="A10" s="15">
        <v>7</v>
      </c>
      <c r="B10" s="15">
        <v>25</v>
      </c>
      <c r="C10" s="15"/>
      <c r="D10" s="15"/>
      <c r="E10" s="15"/>
      <c r="F10" s="16">
        <v>41456</v>
      </c>
      <c r="G10" s="17">
        <v>6</v>
      </c>
      <c r="H10" s="16">
        <f t="shared" si="1"/>
        <v>41640</v>
      </c>
      <c r="I10" s="16">
        <f ca="1" t="shared" si="2"/>
        <v>41620</v>
      </c>
      <c r="J10" s="18">
        <f ca="1" t="shared" si="3"/>
        <v>20</v>
      </c>
      <c r="K10" s="17">
        <f ca="1" t="shared" si="4"/>
        <v>0</v>
      </c>
      <c r="L10" s="19">
        <f t="shared" si="0"/>
        <v>0</v>
      </c>
      <c r="M10" s="12"/>
    </row>
    <row r="11" spans="1:13" ht="15">
      <c r="A11" s="15">
        <v>8</v>
      </c>
      <c r="B11" s="15">
        <v>25</v>
      </c>
      <c r="C11" s="15"/>
      <c r="D11" s="15"/>
      <c r="E11" s="15"/>
      <c r="F11" s="16">
        <v>41456</v>
      </c>
      <c r="G11" s="17">
        <v>6</v>
      </c>
      <c r="H11" s="16">
        <f t="shared" si="1"/>
        <v>41640</v>
      </c>
      <c r="I11" s="16">
        <f ca="1" t="shared" si="2"/>
        <v>41620</v>
      </c>
      <c r="J11" s="18">
        <f ca="1" t="shared" si="3"/>
        <v>20</v>
      </c>
      <c r="K11" s="17">
        <f ca="1" t="shared" si="4"/>
        <v>0</v>
      </c>
      <c r="L11" s="19">
        <f t="shared" si="0"/>
        <v>0</v>
      </c>
      <c r="M11" s="12"/>
    </row>
    <row r="12" spans="1:13" ht="15">
      <c r="A12" s="15">
        <v>9</v>
      </c>
      <c r="B12" s="15">
        <v>25</v>
      </c>
      <c r="C12" s="15"/>
      <c r="D12" s="15"/>
      <c r="E12" s="15"/>
      <c r="F12" s="16">
        <v>41456</v>
      </c>
      <c r="G12" s="17">
        <v>6</v>
      </c>
      <c r="H12" s="16">
        <f t="shared" si="1"/>
        <v>41640</v>
      </c>
      <c r="I12" s="16">
        <f ca="1" t="shared" si="2"/>
        <v>41620</v>
      </c>
      <c r="J12" s="18">
        <f ca="1" t="shared" si="3"/>
        <v>20</v>
      </c>
      <c r="K12" s="17">
        <f ca="1" t="shared" si="4"/>
        <v>0</v>
      </c>
      <c r="L12" s="19">
        <f t="shared" si="0"/>
        <v>0</v>
      </c>
      <c r="M12" s="12"/>
    </row>
    <row r="13" spans="1:13" ht="15">
      <c r="A13" s="15">
        <v>10</v>
      </c>
      <c r="B13" s="15">
        <v>25</v>
      </c>
      <c r="C13" s="15"/>
      <c r="D13" s="15"/>
      <c r="E13" s="15"/>
      <c r="F13" s="16">
        <v>41456</v>
      </c>
      <c r="G13" s="17">
        <v>6</v>
      </c>
      <c r="H13" s="16">
        <f t="shared" si="1"/>
        <v>41640</v>
      </c>
      <c r="I13" s="16">
        <f ca="1" t="shared" si="2"/>
        <v>41620</v>
      </c>
      <c r="J13" s="18">
        <f ca="1" t="shared" si="3"/>
        <v>20</v>
      </c>
      <c r="K13" s="17">
        <f ca="1" t="shared" si="4"/>
        <v>0</v>
      </c>
      <c r="L13" s="19">
        <f t="shared" si="0"/>
        <v>0</v>
      </c>
      <c r="M13" s="12"/>
    </row>
    <row r="14" spans="1:13" ht="15">
      <c r="A14" s="15">
        <v>11</v>
      </c>
      <c r="B14" s="15">
        <v>25</v>
      </c>
      <c r="C14" s="15"/>
      <c r="D14" s="15"/>
      <c r="E14" s="15"/>
      <c r="F14" s="16">
        <v>41456</v>
      </c>
      <c r="G14" s="17">
        <v>6</v>
      </c>
      <c r="H14" s="16">
        <f t="shared" si="1"/>
        <v>41640</v>
      </c>
      <c r="I14" s="16">
        <f ca="1" t="shared" si="2"/>
        <v>41620</v>
      </c>
      <c r="J14" s="18">
        <f ca="1" t="shared" si="3"/>
        <v>20</v>
      </c>
      <c r="K14" s="17">
        <f ca="1" t="shared" si="4"/>
        <v>0</v>
      </c>
      <c r="L14" s="19">
        <f t="shared" si="0"/>
        <v>0</v>
      </c>
      <c r="M14" s="12"/>
    </row>
    <row r="15" spans="1:13" ht="15">
      <c r="A15" s="18">
        <v>12</v>
      </c>
      <c r="B15" s="15">
        <v>25</v>
      </c>
      <c r="C15" s="15"/>
      <c r="D15" s="15"/>
      <c r="E15" s="15"/>
      <c r="F15" s="16">
        <v>41456</v>
      </c>
      <c r="G15" s="17">
        <v>6</v>
      </c>
      <c r="H15" s="16">
        <f t="shared" si="1"/>
        <v>41640</v>
      </c>
      <c r="I15" s="16">
        <f ca="1" t="shared" si="2"/>
        <v>41620</v>
      </c>
      <c r="J15" s="18">
        <f ca="1" t="shared" si="3"/>
        <v>20</v>
      </c>
      <c r="K15" s="17">
        <f ca="1" t="shared" si="4"/>
        <v>0</v>
      </c>
      <c r="L15" s="19">
        <f t="shared" si="0"/>
        <v>0</v>
      </c>
      <c r="M15" s="12"/>
    </row>
    <row r="16" spans="1:13" ht="15">
      <c r="A16" s="18">
        <v>13</v>
      </c>
      <c r="B16" s="15">
        <v>25</v>
      </c>
      <c r="C16" s="15"/>
      <c r="D16" s="15"/>
      <c r="E16" s="15"/>
      <c r="F16" s="16">
        <v>41456</v>
      </c>
      <c r="G16" s="17">
        <v>6</v>
      </c>
      <c r="H16" s="16">
        <f t="shared" si="1"/>
        <v>41640</v>
      </c>
      <c r="I16" s="16">
        <f ca="1" t="shared" si="2"/>
        <v>41620</v>
      </c>
      <c r="J16" s="18">
        <f ca="1" t="shared" si="3"/>
        <v>20</v>
      </c>
      <c r="K16" s="17">
        <f ca="1" t="shared" si="4"/>
        <v>0</v>
      </c>
      <c r="L16" s="19">
        <f t="shared" si="0"/>
        <v>0</v>
      </c>
      <c r="M16" s="12"/>
    </row>
    <row r="17" spans="1:13" ht="15">
      <c r="A17" s="18">
        <v>14</v>
      </c>
      <c r="B17" s="15">
        <v>25</v>
      </c>
      <c r="C17" s="15"/>
      <c r="D17" s="15"/>
      <c r="E17" s="15"/>
      <c r="F17" s="16">
        <v>41456</v>
      </c>
      <c r="G17" s="17">
        <v>6</v>
      </c>
      <c r="H17" s="16">
        <f t="shared" si="1"/>
        <v>41640</v>
      </c>
      <c r="I17" s="16">
        <f ca="1" t="shared" si="2"/>
        <v>41620</v>
      </c>
      <c r="J17" s="18">
        <f ca="1" t="shared" si="3"/>
        <v>20</v>
      </c>
      <c r="K17" s="17">
        <f ca="1" t="shared" si="4"/>
        <v>0</v>
      </c>
      <c r="L17" s="19">
        <f t="shared" si="0"/>
        <v>0</v>
      </c>
      <c r="M17" s="12"/>
    </row>
    <row r="18" spans="1:13" ht="15">
      <c r="A18" s="18">
        <v>15</v>
      </c>
      <c r="B18" s="15">
        <v>25</v>
      </c>
      <c r="C18" s="15"/>
      <c r="D18" s="15"/>
      <c r="E18" s="15"/>
      <c r="F18" s="16">
        <v>41456</v>
      </c>
      <c r="G18" s="17">
        <v>6</v>
      </c>
      <c r="H18" s="16">
        <f t="shared" si="1"/>
        <v>41640</v>
      </c>
      <c r="I18" s="16">
        <f ca="1" t="shared" si="2"/>
        <v>41620</v>
      </c>
      <c r="J18" s="18">
        <f ca="1" t="shared" si="3"/>
        <v>20</v>
      </c>
      <c r="K18" s="17">
        <f ca="1" t="shared" si="4"/>
        <v>0</v>
      </c>
      <c r="L18" s="19">
        <f t="shared" si="0"/>
        <v>0</v>
      </c>
      <c r="M18" s="12"/>
    </row>
    <row r="19" spans="1:13" ht="15">
      <c r="A19" s="18">
        <v>16</v>
      </c>
      <c r="B19" s="15">
        <v>25</v>
      </c>
      <c r="C19" s="15"/>
      <c r="D19" s="15"/>
      <c r="E19" s="15"/>
      <c r="F19" s="16">
        <v>41456</v>
      </c>
      <c r="G19" s="17">
        <v>6</v>
      </c>
      <c r="H19" s="16">
        <f t="shared" si="1"/>
        <v>41640</v>
      </c>
      <c r="I19" s="16">
        <f ca="1" t="shared" si="2"/>
        <v>41620</v>
      </c>
      <c r="J19" s="18">
        <f ca="1" t="shared" si="3"/>
        <v>20</v>
      </c>
      <c r="K19" s="17">
        <f ca="1" t="shared" si="4"/>
        <v>0</v>
      </c>
      <c r="L19" s="19">
        <f t="shared" si="0"/>
        <v>0</v>
      </c>
      <c r="M19" s="12"/>
    </row>
    <row r="20" spans="1:13" ht="15">
      <c r="A20" s="18">
        <v>17</v>
      </c>
      <c r="B20" s="15">
        <v>25</v>
      </c>
      <c r="C20" s="15"/>
      <c r="D20" s="15"/>
      <c r="E20" s="15"/>
      <c r="F20" s="16">
        <v>41456</v>
      </c>
      <c r="G20" s="17">
        <v>6</v>
      </c>
      <c r="H20" s="16">
        <f t="shared" si="1"/>
        <v>41640</v>
      </c>
      <c r="I20" s="16">
        <f ca="1" t="shared" si="2"/>
        <v>41620</v>
      </c>
      <c r="J20" s="18">
        <f ca="1" t="shared" si="3"/>
        <v>20</v>
      </c>
      <c r="K20" s="17">
        <f ca="1" t="shared" si="4"/>
        <v>0</v>
      </c>
      <c r="L20" s="19">
        <f t="shared" si="0"/>
        <v>0</v>
      </c>
      <c r="M20" s="12"/>
    </row>
    <row r="21" spans="1:13" ht="15">
      <c r="A21" s="18">
        <v>18</v>
      </c>
      <c r="B21" s="15">
        <v>25</v>
      </c>
      <c r="C21" s="15"/>
      <c r="D21" s="15"/>
      <c r="E21" s="15"/>
      <c r="F21" s="16">
        <v>41456</v>
      </c>
      <c r="G21" s="17">
        <v>6</v>
      </c>
      <c r="H21" s="16">
        <f t="shared" si="1"/>
        <v>41640</v>
      </c>
      <c r="I21" s="16">
        <f ca="1" t="shared" si="2"/>
        <v>41620</v>
      </c>
      <c r="J21" s="18">
        <f ca="1" t="shared" si="3"/>
        <v>20</v>
      </c>
      <c r="K21" s="17">
        <f ca="1" t="shared" si="4"/>
        <v>0</v>
      </c>
      <c r="L21" s="19">
        <f t="shared" si="0"/>
        <v>0</v>
      </c>
      <c r="M21" s="12"/>
    </row>
    <row r="22" spans="1:13" ht="15">
      <c r="A22" s="18">
        <v>19</v>
      </c>
      <c r="B22" s="15">
        <v>25</v>
      </c>
      <c r="C22" s="15"/>
      <c r="D22" s="15"/>
      <c r="E22" s="15"/>
      <c r="F22" s="16">
        <v>41456</v>
      </c>
      <c r="G22" s="17">
        <v>6</v>
      </c>
      <c r="H22" s="16">
        <f t="shared" si="1"/>
        <v>41640</v>
      </c>
      <c r="I22" s="16">
        <f ca="1" t="shared" si="2"/>
        <v>41620</v>
      </c>
      <c r="J22" s="18">
        <f ca="1" t="shared" si="3"/>
        <v>20</v>
      </c>
      <c r="K22" s="17">
        <f ca="1" t="shared" si="4"/>
        <v>0</v>
      </c>
      <c r="L22" s="19">
        <f t="shared" si="0"/>
        <v>0</v>
      </c>
      <c r="M22" s="12"/>
    </row>
    <row r="23" spans="1:13" ht="15">
      <c r="A23" s="18">
        <v>20</v>
      </c>
      <c r="B23" s="15">
        <v>25</v>
      </c>
      <c r="C23" s="15"/>
      <c r="D23" s="15"/>
      <c r="E23" s="15"/>
      <c r="F23" s="16">
        <v>41456</v>
      </c>
      <c r="G23" s="17">
        <v>6</v>
      </c>
      <c r="H23" s="16">
        <f t="shared" si="1"/>
        <v>41640</v>
      </c>
      <c r="I23" s="16">
        <f ca="1" t="shared" si="2"/>
        <v>41620</v>
      </c>
      <c r="J23" s="18">
        <f ca="1" t="shared" si="3"/>
        <v>20</v>
      </c>
      <c r="K23" s="17">
        <f ca="1" t="shared" si="4"/>
        <v>0</v>
      </c>
      <c r="L23" s="19">
        <f t="shared" si="0"/>
        <v>0</v>
      </c>
      <c r="M23" s="12"/>
    </row>
    <row r="24" spans="1:13" ht="15">
      <c r="A24" s="18">
        <v>21</v>
      </c>
      <c r="B24" s="15">
        <v>25</v>
      </c>
      <c r="C24" s="15"/>
      <c r="D24" s="15"/>
      <c r="E24" s="15"/>
      <c r="F24" s="16">
        <v>41395</v>
      </c>
      <c r="G24" s="17">
        <v>6</v>
      </c>
      <c r="H24" s="16">
        <f t="shared" si="1"/>
        <v>41579</v>
      </c>
      <c r="I24" s="16">
        <f ca="1" t="shared" si="2"/>
        <v>41620</v>
      </c>
      <c r="J24" s="18" t="str">
        <f ca="1" t="shared" si="3"/>
        <v>Просрочено!</v>
      </c>
      <c r="K24" s="17" t="e">
        <f ca="1" t="shared" si="4"/>
        <v>#NUM!</v>
      </c>
      <c r="L24" s="19" t="e">
        <f t="shared" si="0"/>
        <v>#NUM!</v>
      </c>
      <c r="M24" s="12"/>
    </row>
    <row r="25" spans="1:5" ht="15">
      <c r="A25" s="5"/>
      <c r="B25" s="5"/>
      <c r="C25" s="5"/>
      <c r="D25" s="5"/>
      <c r="E25" s="5"/>
    </row>
    <row r="26" spans="1:5" ht="15">
      <c r="A26" s="5" t="s">
        <v>12</v>
      </c>
      <c r="B26" s="5">
        <f>SUM(B4:B17)</f>
        <v>350</v>
      </c>
      <c r="C26" s="5"/>
      <c r="D26" s="5">
        <f>SUM(D4:D17)</f>
        <v>25</v>
      </c>
      <c r="E26" s="5"/>
    </row>
    <row r="27" spans="1:5" ht="15">
      <c r="A27" s="5"/>
      <c r="B27" s="5"/>
      <c r="C27" s="5"/>
      <c r="D27" s="5"/>
      <c r="E27" s="5"/>
    </row>
    <row r="28" spans="1:5" ht="15">
      <c r="A28" s="5"/>
      <c r="B28" s="5"/>
      <c r="C28" s="5"/>
      <c r="D28" s="5"/>
      <c r="E28" s="5"/>
    </row>
    <row r="29" spans="1:5" ht="15">
      <c r="A29" s="5"/>
      <c r="B29" s="5"/>
      <c r="C29" s="5"/>
      <c r="D29" s="5"/>
      <c r="E29" s="5"/>
    </row>
    <row r="30" spans="1:5" ht="15">
      <c r="A30" s="5"/>
      <c r="B30" s="5"/>
      <c r="C30" s="5"/>
      <c r="D30" s="5"/>
      <c r="E30" s="5"/>
    </row>
    <row r="31" spans="1:5" ht="15">
      <c r="A31" s="5"/>
      <c r="B31" s="5"/>
      <c r="C31" s="5"/>
      <c r="D31" s="5"/>
      <c r="E31" s="5"/>
    </row>
    <row r="32" spans="1:5" ht="15">
      <c r="A32" s="5"/>
      <c r="B32" s="5"/>
      <c r="C32" s="5"/>
      <c r="D32" s="5"/>
      <c r="E32" s="5"/>
    </row>
    <row r="33" spans="1:5" ht="15">
      <c r="A33" s="5"/>
      <c r="B33" s="5"/>
      <c r="C33" s="5"/>
      <c r="D33" s="5"/>
      <c r="E33" s="5"/>
    </row>
    <row r="34" spans="1:5" ht="15">
      <c r="A34" s="5"/>
      <c r="B34" s="5"/>
      <c r="C34" s="5"/>
      <c r="D34" s="5"/>
      <c r="E34" s="5"/>
    </row>
    <row r="35" spans="1:5" ht="15">
      <c r="A35" s="5"/>
      <c r="B35" s="5"/>
      <c r="C35" s="5"/>
      <c r="D35" s="5"/>
      <c r="E35" s="5"/>
    </row>
    <row r="36" spans="1:5" ht="15">
      <c r="A36" s="5"/>
      <c r="B36" s="5"/>
      <c r="C36" s="5"/>
      <c r="D36" s="5"/>
      <c r="E36" s="5"/>
    </row>
    <row r="37" spans="1:5" ht="15">
      <c r="A37" s="5"/>
      <c r="B37" s="5"/>
      <c r="C37" s="5"/>
      <c r="D37" s="5"/>
      <c r="E37" s="5"/>
    </row>
    <row r="38" spans="1:5" ht="15">
      <c r="A38" s="5"/>
      <c r="B38" s="5"/>
      <c r="C38" s="5"/>
      <c r="D38" s="5"/>
      <c r="E38" s="5"/>
    </row>
    <row r="39" spans="1:5" ht="15">
      <c r="A39" s="5"/>
      <c r="B39" s="5"/>
      <c r="C39" s="5"/>
      <c r="D39" s="5"/>
      <c r="E39" s="5"/>
    </row>
    <row r="40" spans="1:5" ht="15">
      <c r="A40" s="5"/>
      <c r="B40" s="5"/>
      <c r="C40" s="5"/>
      <c r="D40" s="5"/>
      <c r="E40" s="5"/>
    </row>
    <row r="41" spans="1:5" ht="15">
      <c r="A41" s="5"/>
      <c r="B41" s="5"/>
      <c r="C41" s="5"/>
      <c r="D41" s="5"/>
      <c r="E41" s="5"/>
    </row>
    <row r="42" spans="1:5" ht="15">
      <c r="A42" s="5"/>
      <c r="B42" s="5"/>
      <c r="C42" s="5"/>
      <c r="D42" s="5"/>
      <c r="E42" s="5"/>
    </row>
    <row r="43" spans="1:5" ht="15">
      <c r="A43" s="5"/>
      <c r="B43" s="5"/>
      <c r="C43" s="5"/>
      <c r="D43" s="5"/>
      <c r="E43" s="5"/>
    </row>
    <row r="44" spans="1:5" ht="15">
      <c r="A44" s="5"/>
      <c r="B44" s="5"/>
      <c r="C44" s="5"/>
      <c r="D44" s="5"/>
      <c r="E44" s="5"/>
    </row>
    <row r="45" spans="1:5" ht="15">
      <c r="A45" s="5"/>
      <c r="B45" s="5"/>
      <c r="C45" s="5"/>
      <c r="D45" s="5"/>
      <c r="E45" s="5"/>
    </row>
    <row r="46" spans="1:5" ht="15">
      <c r="A46" s="5"/>
      <c r="B46" s="5"/>
      <c r="C46" s="5"/>
      <c r="D46" s="5"/>
      <c r="E46" s="5"/>
    </row>
    <row r="47" spans="1:5" ht="15">
      <c r="A47" s="5"/>
      <c r="B47" s="5"/>
      <c r="C47" s="5"/>
      <c r="D47" s="5"/>
      <c r="E47" s="5"/>
    </row>
    <row r="48" spans="1:5" ht="15">
      <c r="A48" s="5"/>
      <c r="B48" s="5"/>
      <c r="C48" s="5"/>
      <c r="D48" s="5"/>
      <c r="E48" s="5"/>
    </row>
    <row r="49" spans="1:5" ht="15">
      <c r="A49" s="5"/>
      <c r="B49" s="5"/>
      <c r="C49" s="5"/>
      <c r="D49" s="5"/>
      <c r="E49" s="5"/>
    </row>
    <row r="50" spans="1:5" ht="15">
      <c r="A50" s="5"/>
      <c r="B50" s="5"/>
      <c r="C50" s="5"/>
      <c r="D50" s="5"/>
      <c r="E50" s="5"/>
    </row>
    <row r="51" spans="1:5" ht="15">
      <c r="A51" s="5"/>
      <c r="B51" s="5"/>
      <c r="C51" s="5"/>
      <c r="D51" s="5"/>
      <c r="E51" s="5"/>
    </row>
    <row r="52" spans="1:5" ht="15">
      <c r="A52" s="5"/>
      <c r="B52" s="5"/>
      <c r="C52" s="5"/>
      <c r="D52" s="5"/>
      <c r="E52" s="5"/>
    </row>
    <row r="53" spans="1:5" ht="15">
      <c r="A53" s="5"/>
      <c r="B53" s="5"/>
      <c r="C53" s="5"/>
      <c r="D53" s="5"/>
      <c r="E53" s="5"/>
    </row>
    <row r="54" spans="1:5" ht="15">
      <c r="A54" s="5"/>
      <c r="B54" s="5"/>
      <c r="C54" s="5"/>
      <c r="D54" s="5"/>
      <c r="E54" s="5"/>
    </row>
    <row r="55" spans="1:5" ht="15">
      <c r="A55" s="5"/>
      <c r="B55" s="5"/>
      <c r="C55" s="5"/>
      <c r="D55" s="5"/>
      <c r="E55" s="5"/>
    </row>
    <row r="56" spans="1:5" ht="15">
      <c r="A56" s="5"/>
      <c r="B56" s="5"/>
      <c r="C56" s="5"/>
      <c r="D56" s="5"/>
      <c r="E56" s="5"/>
    </row>
    <row r="57" spans="1:5" ht="15">
      <c r="A57" s="5"/>
      <c r="B57" s="5"/>
      <c r="C57" s="5"/>
      <c r="D57" s="5"/>
      <c r="E57" s="5"/>
    </row>
    <row r="58" spans="1:5" ht="15">
      <c r="A58" s="5"/>
      <c r="B58" s="5"/>
      <c r="C58" s="5"/>
      <c r="D58" s="5"/>
      <c r="E58" s="5"/>
    </row>
    <row r="59" spans="1:5" ht="15">
      <c r="A59" s="5"/>
      <c r="B59" s="5"/>
      <c r="C59" s="5"/>
      <c r="D59" s="5"/>
      <c r="E59" s="5"/>
    </row>
    <row r="60" spans="1:5" ht="15">
      <c r="A60" s="5"/>
      <c r="B60" s="5"/>
      <c r="C60" s="5"/>
      <c r="D60" s="5"/>
      <c r="E60" s="5"/>
    </row>
    <row r="61" spans="1:5" ht="15">
      <c r="A61" s="5"/>
      <c r="B61" s="5"/>
      <c r="C61" s="5"/>
      <c r="D61" s="5"/>
      <c r="E61" s="5"/>
    </row>
    <row r="62" spans="1:5" ht="15">
      <c r="A62" s="5"/>
      <c r="B62" s="5"/>
      <c r="C62" s="5"/>
      <c r="D62" s="5"/>
      <c r="E62" s="5"/>
    </row>
    <row r="63" spans="1:5" ht="15">
      <c r="A63" s="5"/>
      <c r="B63" s="5"/>
      <c r="C63" s="5"/>
      <c r="D63" s="5"/>
      <c r="E63" s="5"/>
    </row>
    <row r="64" spans="1:5" ht="15">
      <c r="A64" s="5"/>
      <c r="B64" s="5"/>
      <c r="C64" s="5"/>
      <c r="D64" s="5"/>
      <c r="E64" s="5"/>
    </row>
    <row r="65" spans="1:5" ht="15">
      <c r="A65" s="5"/>
      <c r="B65" s="5"/>
      <c r="C65" s="5"/>
      <c r="D65" s="5"/>
      <c r="E65" s="5"/>
    </row>
    <row r="66" spans="1:5" ht="15">
      <c r="A66" s="5"/>
      <c r="B66" s="5"/>
      <c r="C66" s="5"/>
      <c r="D66" s="5"/>
      <c r="E66" s="5"/>
    </row>
    <row r="67" spans="1:5" ht="15">
      <c r="A67" s="5"/>
      <c r="B67" s="5"/>
      <c r="C67" s="5"/>
      <c r="D67" s="5"/>
      <c r="E67" s="5"/>
    </row>
    <row r="68" spans="1:5" ht="15">
      <c r="A68" s="5"/>
      <c r="B68" s="5"/>
      <c r="C68" s="5"/>
      <c r="D68" s="5"/>
      <c r="E68" s="5"/>
    </row>
    <row r="69" spans="1:5" ht="15">
      <c r="A69" s="5"/>
      <c r="B69" s="5"/>
      <c r="C69" s="5"/>
      <c r="D69" s="5"/>
      <c r="E69" s="5"/>
    </row>
    <row r="70" spans="1:5" ht="15">
      <c r="A70" s="5"/>
      <c r="B70" s="5"/>
      <c r="C70" s="5"/>
      <c r="D70" s="5"/>
      <c r="E70" s="5"/>
    </row>
    <row r="71" spans="1:5" ht="15">
      <c r="A71" s="5"/>
      <c r="B71" s="5"/>
      <c r="C71" s="5"/>
      <c r="D71" s="5"/>
      <c r="E71" s="5"/>
    </row>
    <row r="72" spans="1:5" ht="15">
      <c r="A72" s="5"/>
      <c r="B72" s="5"/>
      <c r="C72" s="5"/>
      <c r="D72" s="5"/>
      <c r="E72" s="5"/>
    </row>
    <row r="73" spans="1:5" ht="15">
      <c r="A73" s="5"/>
      <c r="B73" s="5"/>
      <c r="C73" s="5"/>
      <c r="D73" s="5"/>
      <c r="E73" s="5"/>
    </row>
    <row r="74" spans="1:5" ht="15">
      <c r="A74" s="5"/>
      <c r="B74" s="5"/>
      <c r="C74" s="5"/>
      <c r="D74" s="5"/>
      <c r="E74" s="5"/>
    </row>
    <row r="75" spans="1:5" ht="15">
      <c r="A75" s="5"/>
      <c r="B75" s="5"/>
      <c r="C75" s="5"/>
      <c r="D75" s="5"/>
      <c r="E75" s="5"/>
    </row>
    <row r="76" spans="1:5" ht="15">
      <c r="A76" s="5"/>
      <c r="B76" s="5"/>
      <c r="C76" s="5"/>
      <c r="D76" s="5"/>
      <c r="E76" s="5"/>
    </row>
    <row r="77" spans="1:5" ht="15">
      <c r="A77" s="5"/>
      <c r="B77" s="5"/>
      <c r="C77" s="5"/>
      <c r="D77" s="5"/>
      <c r="E77" s="5"/>
    </row>
    <row r="78" spans="1:5" ht="15">
      <c r="A78" s="5"/>
      <c r="B78" s="5"/>
      <c r="C78" s="5"/>
      <c r="D78" s="5"/>
      <c r="E78" s="5"/>
    </row>
    <row r="79" spans="1:5" ht="15">
      <c r="A79" s="5"/>
      <c r="B79" s="5"/>
      <c r="C79" s="5"/>
      <c r="D79" s="5"/>
      <c r="E79" s="5"/>
    </row>
    <row r="80" spans="1:5" ht="15">
      <c r="A80" s="5"/>
      <c r="B80" s="5"/>
      <c r="C80" s="5"/>
      <c r="D80" s="5"/>
      <c r="E80" s="5"/>
    </row>
    <row r="81" spans="1:5" ht="15">
      <c r="A81" s="5"/>
      <c r="B81" s="5"/>
      <c r="C81" s="5"/>
      <c r="D81" s="5"/>
      <c r="E81" s="5"/>
    </row>
    <row r="82" spans="1:5" ht="15">
      <c r="A82" s="5"/>
      <c r="B82" s="5"/>
      <c r="C82" s="5"/>
      <c r="D82" s="5"/>
      <c r="E82" s="5"/>
    </row>
    <row r="83" spans="1:5" ht="15">
      <c r="A83" s="5"/>
      <c r="B83" s="5"/>
      <c r="C83" s="5"/>
      <c r="D83" s="5"/>
      <c r="E83" s="5"/>
    </row>
    <row r="84" spans="1:5" ht="15">
      <c r="A84" s="5"/>
      <c r="B84" s="5"/>
      <c r="C84" s="5"/>
      <c r="D84" s="5"/>
      <c r="E84" s="5"/>
    </row>
    <row r="85" spans="1:5" ht="15">
      <c r="A85" s="5"/>
      <c r="B85" s="5"/>
      <c r="C85" s="5"/>
      <c r="D85" s="5"/>
      <c r="E85" s="5"/>
    </row>
    <row r="86" spans="1:5" ht="15">
      <c r="A86" s="5"/>
      <c r="B86" s="5"/>
      <c r="C86" s="5"/>
      <c r="D86" s="5"/>
      <c r="E86" s="5"/>
    </row>
    <row r="87" spans="1:5" ht="15">
      <c r="A87" s="5"/>
      <c r="B87" s="5"/>
      <c r="C87" s="5"/>
      <c r="D87" s="5"/>
      <c r="E87" s="5"/>
    </row>
    <row r="88" spans="1:5" ht="15">
      <c r="A88" s="5"/>
      <c r="B88" s="5"/>
      <c r="C88" s="5"/>
      <c r="D88" s="5"/>
      <c r="E88" s="5"/>
    </row>
    <row r="89" spans="1:5" ht="15">
      <c r="A89" s="5"/>
      <c r="B89" s="5"/>
      <c r="C89" s="5"/>
      <c r="D89" s="5"/>
      <c r="E89" s="5"/>
    </row>
    <row r="90" spans="1:5" ht="15">
      <c r="A90" s="5"/>
      <c r="B90" s="5"/>
      <c r="C90" s="5"/>
      <c r="D90" s="5"/>
      <c r="E90" s="5"/>
    </row>
    <row r="91" spans="1:5" ht="15">
      <c r="A91" s="5"/>
      <c r="B91" s="5"/>
      <c r="C91" s="5"/>
      <c r="D91" s="5"/>
      <c r="E91" s="5"/>
    </row>
    <row r="92" spans="1:5" ht="15">
      <c r="A92" s="5"/>
      <c r="B92" s="5"/>
      <c r="C92" s="5"/>
      <c r="D92" s="5"/>
      <c r="E92" s="5"/>
    </row>
    <row r="93" spans="1:5" ht="15">
      <c r="A93" s="5"/>
      <c r="B93" s="5"/>
      <c r="C93" s="5"/>
      <c r="D93" s="5"/>
      <c r="E93" s="5"/>
    </row>
    <row r="94" spans="1:5" ht="15">
      <c r="A94" s="5"/>
      <c r="B94" s="5"/>
      <c r="C94" s="5"/>
      <c r="D94" s="5"/>
      <c r="E94" s="5"/>
    </row>
    <row r="95" spans="1:5" ht="15">
      <c r="A95" s="5"/>
      <c r="B95" s="5"/>
      <c r="C95" s="5"/>
      <c r="D95" s="5"/>
      <c r="E95" s="5"/>
    </row>
    <row r="96" spans="1:5" ht="15">
      <c r="A96" s="5"/>
      <c r="B96" s="5"/>
      <c r="C96" s="5"/>
      <c r="D96" s="5"/>
      <c r="E96" s="5"/>
    </row>
    <row r="97" spans="1:5" ht="15">
      <c r="A97" s="5"/>
      <c r="B97" s="5"/>
      <c r="C97" s="5"/>
      <c r="D97" s="5"/>
      <c r="E97" s="5"/>
    </row>
    <row r="98" spans="1:5" ht="15">
      <c r="A98" s="5"/>
      <c r="B98" s="5"/>
      <c r="C98" s="5"/>
      <c r="D98" s="5"/>
      <c r="E98" s="5"/>
    </row>
    <row r="99" spans="1:5" ht="15">
      <c r="A99" s="5"/>
      <c r="B99" s="5"/>
      <c r="C99" s="5"/>
      <c r="D99" s="5"/>
      <c r="E99" s="5"/>
    </row>
    <row r="100" spans="1:5" ht="15">
      <c r="A100" s="5"/>
      <c r="B100" s="5"/>
      <c r="C100" s="5"/>
      <c r="D100" s="5"/>
      <c r="E100" s="5"/>
    </row>
    <row r="101" spans="1:5" ht="15">
      <c r="A101" s="5"/>
      <c r="B101" s="5"/>
      <c r="C101" s="5"/>
      <c r="D101" s="5"/>
      <c r="E101" s="5"/>
    </row>
    <row r="102" spans="1:5" ht="15">
      <c r="A102" s="5"/>
      <c r="B102" s="5"/>
      <c r="C102" s="5"/>
      <c r="D102" s="5"/>
      <c r="E102" s="5"/>
    </row>
    <row r="103" spans="1:5" ht="15">
      <c r="A103" s="5"/>
      <c r="B103" s="5"/>
      <c r="C103" s="5"/>
      <c r="D103" s="5"/>
      <c r="E103" s="5"/>
    </row>
    <row r="104" spans="1:5" ht="15">
      <c r="A104" s="5"/>
      <c r="B104" s="5"/>
      <c r="C104" s="5"/>
      <c r="D104" s="5"/>
      <c r="E104" s="5"/>
    </row>
    <row r="105" spans="1:5" ht="15">
      <c r="A105" s="5"/>
      <c r="B105" s="5"/>
      <c r="C105" s="5"/>
      <c r="D105" s="5"/>
      <c r="E105" s="5"/>
    </row>
    <row r="106" spans="1:5" ht="15">
      <c r="A106" s="5"/>
      <c r="B106" s="5"/>
      <c r="C106" s="5"/>
      <c r="D106" s="5"/>
      <c r="E106" s="5"/>
    </row>
    <row r="107" spans="1:5" ht="15">
      <c r="A107" s="5"/>
      <c r="B107" s="5"/>
      <c r="C107" s="5"/>
      <c r="D107" s="5"/>
      <c r="E107" s="5"/>
    </row>
    <row r="108" spans="1:5" ht="15">
      <c r="A108" s="5"/>
      <c r="B108" s="5"/>
      <c r="C108" s="5"/>
      <c r="D108" s="5"/>
      <c r="E108" s="5"/>
    </row>
    <row r="109" spans="1:5" ht="15">
      <c r="A109" s="5"/>
      <c r="B109" s="5"/>
      <c r="C109" s="5"/>
      <c r="D109" s="5"/>
      <c r="E109" s="5"/>
    </row>
    <row r="110" spans="1:5" ht="15">
      <c r="A110" s="5"/>
      <c r="B110" s="5"/>
      <c r="C110" s="5"/>
      <c r="D110" s="5"/>
      <c r="E110" s="5"/>
    </row>
    <row r="111" spans="1:5" ht="15">
      <c r="A111" s="5"/>
      <c r="B111" s="5"/>
      <c r="C111" s="5"/>
      <c r="D111" s="5"/>
      <c r="E111" s="5"/>
    </row>
    <row r="112" spans="1:5" ht="15">
      <c r="A112" s="5"/>
      <c r="B112" s="5"/>
      <c r="C112" s="5"/>
      <c r="D112" s="5"/>
      <c r="E112" s="5"/>
    </row>
    <row r="113" spans="1:5" ht="15">
      <c r="A113" s="5"/>
      <c r="B113" s="5"/>
      <c r="C113" s="5"/>
      <c r="D113" s="5"/>
      <c r="E113" s="5"/>
    </row>
    <row r="114" spans="1:5" ht="15">
      <c r="A114" s="5"/>
      <c r="B114" s="5"/>
      <c r="C114" s="5"/>
      <c r="D114" s="5"/>
      <c r="E114" s="5"/>
    </row>
    <row r="115" spans="1:5" ht="15">
      <c r="A115" s="5"/>
      <c r="B115" s="5"/>
      <c r="C115" s="5"/>
      <c r="D115" s="5"/>
      <c r="E115" s="5"/>
    </row>
    <row r="116" spans="1:5" ht="15">
      <c r="A116" s="5"/>
      <c r="B116" s="5"/>
      <c r="C116" s="5"/>
      <c r="D116" s="5"/>
      <c r="E116" s="5"/>
    </row>
    <row r="117" spans="1:5" ht="15">
      <c r="A117" s="5"/>
      <c r="B117" s="5"/>
      <c r="C117" s="5"/>
      <c r="D117" s="5"/>
      <c r="E117" s="5"/>
    </row>
    <row r="118" spans="1:5" ht="15">
      <c r="A118" s="5"/>
      <c r="B118" s="5"/>
      <c r="C118" s="5"/>
      <c r="D118" s="5"/>
      <c r="E118" s="5"/>
    </row>
    <row r="119" spans="1:5" ht="15">
      <c r="A119" s="5"/>
      <c r="B119" s="5"/>
      <c r="C119" s="5"/>
      <c r="D119" s="5"/>
      <c r="E119" s="5"/>
    </row>
    <row r="120" spans="1:5" ht="15">
      <c r="A120" s="5"/>
      <c r="B120" s="5"/>
      <c r="C120" s="5"/>
      <c r="D120" s="5"/>
      <c r="E120" s="5"/>
    </row>
    <row r="121" spans="1:5" ht="15">
      <c r="A121" s="5"/>
      <c r="B121" s="5"/>
      <c r="C121" s="5"/>
      <c r="D121" s="5"/>
      <c r="E121" s="5"/>
    </row>
    <row r="122" spans="1:5" ht="15">
      <c r="A122" s="5"/>
      <c r="B122" s="5"/>
      <c r="C122" s="5"/>
      <c r="D122" s="5"/>
      <c r="E122" s="5"/>
    </row>
    <row r="123" spans="1:5" ht="15">
      <c r="A123" s="5"/>
      <c r="B123" s="5"/>
      <c r="C123" s="5"/>
      <c r="D123" s="5"/>
      <c r="E123" s="5"/>
    </row>
    <row r="124" spans="1:5" ht="15">
      <c r="A124" s="5"/>
      <c r="B124" s="5"/>
      <c r="C124" s="5"/>
      <c r="D124" s="5"/>
      <c r="E124" s="5"/>
    </row>
    <row r="125" spans="1:5" ht="15">
      <c r="A125" s="5"/>
      <c r="B125" s="5"/>
      <c r="C125" s="5"/>
      <c r="D125" s="5"/>
      <c r="E125" s="5"/>
    </row>
    <row r="126" spans="1:5" ht="15">
      <c r="A126" s="5"/>
      <c r="B126" s="5"/>
      <c r="C126" s="5"/>
      <c r="D126" s="5"/>
      <c r="E126" s="5"/>
    </row>
    <row r="127" spans="1:5" ht="15">
      <c r="A127" s="5"/>
      <c r="B127" s="5"/>
      <c r="C127" s="5"/>
      <c r="D127" s="5"/>
      <c r="E127" s="5"/>
    </row>
    <row r="128" spans="1:5" ht="15">
      <c r="A128" s="5"/>
      <c r="B128" s="5"/>
      <c r="C128" s="5"/>
      <c r="D128" s="5"/>
      <c r="E128" s="5"/>
    </row>
    <row r="129" spans="1:5" ht="15">
      <c r="A129" s="5"/>
      <c r="B129" s="5"/>
      <c r="C129" s="5"/>
      <c r="D129" s="5"/>
      <c r="E129" s="5"/>
    </row>
    <row r="130" spans="1:5" ht="15">
      <c r="A130" s="5"/>
      <c r="B130" s="5"/>
      <c r="C130" s="5"/>
      <c r="D130" s="5"/>
      <c r="E130" s="5"/>
    </row>
    <row r="131" spans="1:5" ht="15">
      <c r="A131" s="5"/>
      <c r="B131" s="5"/>
      <c r="C131" s="5"/>
      <c r="D131" s="5"/>
      <c r="E131" s="5"/>
    </row>
    <row r="132" spans="1:5" ht="15">
      <c r="A132" s="5"/>
      <c r="B132" s="5"/>
      <c r="C132" s="5"/>
      <c r="D132" s="5"/>
      <c r="E132" s="5"/>
    </row>
    <row r="133" spans="1:5" ht="15">
      <c r="A133" s="5"/>
      <c r="B133" s="5"/>
      <c r="C133" s="5"/>
      <c r="D133" s="5"/>
      <c r="E133" s="5"/>
    </row>
    <row r="134" spans="1:5" ht="15">
      <c r="A134" s="5"/>
      <c r="B134" s="5"/>
      <c r="C134" s="5"/>
      <c r="D134" s="5"/>
      <c r="E134" s="5"/>
    </row>
    <row r="135" spans="1:5" ht="15">
      <c r="A135" s="5"/>
      <c r="B135" s="5"/>
      <c r="C135" s="5"/>
      <c r="D135" s="5"/>
      <c r="E135" s="5"/>
    </row>
    <row r="136" spans="1:5" ht="15">
      <c r="A136" s="5"/>
      <c r="B136" s="5"/>
      <c r="C136" s="5"/>
      <c r="D136" s="5"/>
      <c r="E136" s="5"/>
    </row>
    <row r="137" spans="1:5" ht="15">
      <c r="A137" s="5"/>
      <c r="B137" s="5"/>
      <c r="C137" s="5"/>
      <c r="D137" s="5"/>
      <c r="E137" s="5"/>
    </row>
    <row r="138" spans="1:5" ht="15">
      <c r="A138" s="5"/>
      <c r="B138" s="5"/>
      <c r="C138" s="5"/>
      <c r="D138" s="5"/>
      <c r="E138" s="5"/>
    </row>
    <row r="139" spans="1:5" ht="15">
      <c r="A139" s="5"/>
      <c r="B139" s="5"/>
      <c r="C139" s="5"/>
      <c r="D139" s="5"/>
      <c r="E139" s="5"/>
    </row>
    <row r="140" spans="1:5" ht="15">
      <c r="A140" s="5"/>
      <c r="B140" s="5"/>
      <c r="C140" s="5"/>
      <c r="D140" s="5"/>
      <c r="E140" s="5"/>
    </row>
    <row r="141" spans="1:5" ht="15">
      <c r="A141" s="5"/>
      <c r="B141" s="5"/>
      <c r="C141" s="5"/>
      <c r="D141" s="5"/>
      <c r="E141" s="5"/>
    </row>
    <row r="142" spans="1:5" ht="15">
      <c r="A142" s="5"/>
      <c r="B142" s="5"/>
      <c r="C142" s="5"/>
      <c r="D142" s="5"/>
      <c r="E142" s="5"/>
    </row>
    <row r="143" spans="1:5" ht="15">
      <c r="A143" s="5"/>
      <c r="B143" s="5"/>
      <c r="C143" s="5"/>
      <c r="D143" s="5"/>
      <c r="E143" s="5"/>
    </row>
    <row r="144" spans="1:5" ht="15">
      <c r="A144" s="5"/>
      <c r="B144" s="5"/>
      <c r="C144" s="5"/>
      <c r="D144" s="5"/>
      <c r="E144" s="5"/>
    </row>
    <row r="145" spans="1:5" ht="15">
      <c r="A145" s="5"/>
      <c r="B145" s="5"/>
      <c r="C145" s="5"/>
      <c r="D145" s="5"/>
      <c r="E145" s="5"/>
    </row>
    <row r="146" spans="1:5" ht="15">
      <c r="A146" s="5"/>
      <c r="B146" s="5"/>
      <c r="C146" s="5"/>
      <c r="D146" s="5"/>
      <c r="E146" s="5"/>
    </row>
    <row r="147" spans="1:5" ht="15">
      <c r="A147" s="5"/>
      <c r="B147" s="5"/>
      <c r="C147" s="5"/>
      <c r="D147" s="5"/>
      <c r="E147" s="5"/>
    </row>
    <row r="148" spans="1:5" ht="15">
      <c r="A148" s="5"/>
      <c r="B148" s="5"/>
      <c r="C148" s="5"/>
      <c r="D148" s="5"/>
      <c r="E148" s="5"/>
    </row>
    <row r="149" spans="1:5" ht="15">
      <c r="A149" s="5"/>
      <c r="B149" s="5"/>
      <c r="C149" s="5"/>
      <c r="D149" s="5"/>
      <c r="E149" s="5"/>
    </row>
    <row r="150" spans="1:5" ht="15">
      <c r="A150" s="5"/>
      <c r="B150" s="5"/>
      <c r="C150" s="5"/>
      <c r="D150" s="5"/>
      <c r="E150" s="5"/>
    </row>
    <row r="151" spans="1:5" ht="15">
      <c r="A151" s="5"/>
      <c r="B151" s="5"/>
      <c r="C151" s="5"/>
      <c r="D151" s="5"/>
      <c r="E151" s="5"/>
    </row>
    <row r="152" spans="1:5" ht="15">
      <c r="A152" s="5"/>
      <c r="B152" s="5"/>
      <c r="C152" s="5"/>
      <c r="D152" s="5"/>
      <c r="E152" s="5"/>
    </row>
    <row r="153" spans="1:5" ht="15">
      <c r="A153" s="5"/>
      <c r="B153" s="5"/>
      <c r="C153" s="5"/>
      <c r="D153" s="5"/>
      <c r="E153" s="5"/>
    </row>
    <row r="154" spans="1:5" ht="15">
      <c r="A154" s="5"/>
      <c r="B154" s="5"/>
      <c r="C154" s="5"/>
      <c r="D154" s="5"/>
      <c r="E154" s="5"/>
    </row>
    <row r="155" spans="1:5" ht="15">
      <c r="A155" s="5"/>
      <c r="B155" s="5"/>
      <c r="C155" s="5"/>
      <c r="D155" s="5"/>
      <c r="E155" s="5"/>
    </row>
    <row r="156" spans="1:5" ht="15">
      <c r="A156" s="5"/>
      <c r="B156" s="5"/>
      <c r="C156" s="5"/>
      <c r="D156" s="5"/>
      <c r="E156" s="5"/>
    </row>
    <row r="157" spans="1:5" ht="15">
      <c r="A157" s="5"/>
      <c r="B157" s="5"/>
      <c r="C157" s="5"/>
      <c r="D157" s="5"/>
      <c r="E157" s="5"/>
    </row>
    <row r="158" spans="1:5" ht="15">
      <c r="A158" s="5"/>
      <c r="B158" s="5"/>
      <c r="C158" s="5"/>
      <c r="D158" s="5"/>
      <c r="E158" s="5"/>
    </row>
    <row r="159" spans="1:5" ht="15">
      <c r="A159" s="5"/>
      <c r="B159" s="5"/>
      <c r="C159" s="5"/>
      <c r="D159" s="5"/>
      <c r="E159" s="5"/>
    </row>
    <row r="160" spans="1:5" ht="15">
      <c r="A160" s="5"/>
      <c r="B160" s="5"/>
      <c r="C160" s="5"/>
      <c r="D160" s="5"/>
      <c r="E160" s="5"/>
    </row>
    <row r="161" spans="1:5" ht="15">
      <c r="A161" s="5"/>
      <c r="B161" s="5"/>
      <c r="C161" s="5"/>
      <c r="D161" s="5"/>
      <c r="E161" s="5"/>
    </row>
    <row r="162" spans="1:5" ht="15">
      <c r="A162" s="5"/>
      <c r="B162" s="5"/>
      <c r="C162" s="5"/>
      <c r="D162" s="5"/>
      <c r="E162" s="5"/>
    </row>
    <row r="163" spans="1:5" ht="15">
      <c r="A163" s="5"/>
      <c r="B163" s="5"/>
      <c r="C163" s="5"/>
      <c r="D163" s="5"/>
      <c r="E163" s="5"/>
    </row>
    <row r="164" spans="1:5" ht="15">
      <c r="A164" s="5"/>
      <c r="B164" s="5"/>
      <c r="C164" s="5"/>
      <c r="D164" s="5"/>
      <c r="E164" s="5"/>
    </row>
    <row r="165" spans="1:5" ht="15">
      <c r="A165" s="5"/>
      <c r="B165" s="5"/>
      <c r="C165" s="5"/>
      <c r="D165" s="5"/>
      <c r="E165" s="5"/>
    </row>
    <row r="166" spans="1:5" ht="15">
      <c r="A166" s="5"/>
      <c r="B166" s="5"/>
      <c r="C166" s="5"/>
      <c r="D166" s="5"/>
      <c r="E166" s="5"/>
    </row>
    <row r="167" spans="1:5" ht="15">
      <c r="A167" s="5"/>
      <c r="B167" s="5"/>
      <c r="C167" s="5"/>
      <c r="D167" s="5"/>
      <c r="E167" s="5"/>
    </row>
    <row r="168" spans="1:5" ht="15">
      <c r="A168" s="5"/>
      <c r="B168" s="5"/>
      <c r="C168" s="5"/>
      <c r="D168" s="5"/>
      <c r="E168" s="5"/>
    </row>
    <row r="169" spans="1:5" ht="15">
      <c r="A169" s="5"/>
      <c r="B169" s="5"/>
      <c r="C169" s="5"/>
      <c r="D169" s="5"/>
      <c r="E169" s="5"/>
    </row>
    <row r="170" spans="1:5" ht="15">
      <c r="A170" s="5"/>
      <c r="B170" s="5"/>
      <c r="C170" s="5"/>
      <c r="D170" s="5"/>
      <c r="E170" s="5"/>
    </row>
    <row r="171" spans="1:5" ht="15">
      <c r="A171" s="5"/>
      <c r="B171" s="5"/>
      <c r="C171" s="5"/>
      <c r="D171" s="5"/>
      <c r="E171" s="5"/>
    </row>
    <row r="172" spans="1:5" ht="15">
      <c r="A172" s="5"/>
      <c r="B172" s="5"/>
      <c r="C172" s="5"/>
      <c r="D172" s="5"/>
      <c r="E172" s="5"/>
    </row>
    <row r="173" spans="1:5" ht="15">
      <c r="A173" s="5"/>
      <c r="B173" s="5"/>
      <c r="C173" s="5"/>
      <c r="D173" s="5"/>
      <c r="E173" s="5"/>
    </row>
    <row r="174" spans="1:5" ht="15">
      <c r="A174" s="5"/>
      <c r="B174" s="5"/>
      <c r="C174" s="5"/>
      <c r="D174" s="5"/>
      <c r="E174" s="5"/>
    </row>
    <row r="175" spans="1:5" ht="15">
      <c r="A175" s="5"/>
      <c r="B175" s="5"/>
      <c r="C175" s="5"/>
      <c r="D175" s="5"/>
      <c r="E175" s="5"/>
    </row>
    <row r="176" spans="1:5" ht="15">
      <c r="A176" s="5"/>
      <c r="B176" s="5"/>
      <c r="C176" s="5"/>
      <c r="D176" s="5"/>
      <c r="E176" s="5"/>
    </row>
    <row r="177" spans="1:5" ht="15">
      <c r="A177" s="5"/>
      <c r="B177" s="5"/>
      <c r="C177" s="5"/>
      <c r="D177" s="5"/>
      <c r="E177" s="5"/>
    </row>
    <row r="178" spans="1:5" ht="15">
      <c r="A178" s="5"/>
      <c r="B178" s="5"/>
      <c r="C178" s="5"/>
      <c r="D178" s="5"/>
      <c r="E178" s="5"/>
    </row>
    <row r="179" spans="1:5" ht="15">
      <c r="A179" s="5"/>
      <c r="B179" s="5"/>
      <c r="C179" s="5"/>
      <c r="D179" s="5"/>
      <c r="E179" s="5"/>
    </row>
    <row r="180" spans="1:5" ht="15">
      <c r="A180" s="5"/>
      <c r="B180" s="5"/>
      <c r="C180" s="5"/>
      <c r="D180" s="5"/>
      <c r="E180" s="5"/>
    </row>
    <row r="181" spans="1:5" ht="15">
      <c r="A181" s="5"/>
      <c r="B181" s="5"/>
      <c r="C181" s="5"/>
      <c r="D181" s="5"/>
      <c r="E181" s="5"/>
    </row>
    <row r="182" spans="1:5" ht="15">
      <c r="A182" s="5"/>
      <c r="B182" s="5"/>
      <c r="C182" s="5"/>
      <c r="D182" s="5"/>
      <c r="E182" s="5"/>
    </row>
    <row r="183" spans="1:5" ht="15">
      <c r="A183" s="5"/>
      <c r="B183" s="5"/>
      <c r="C183" s="5"/>
      <c r="D183" s="5"/>
      <c r="E183" s="5"/>
    </row>
    <row r="184" spans="1:5" ht="15">
      <c r="A184" s="5"/>
      <c r="B184" s="5"/>
      <c r="C184" s="5"/>
      <c r="D184" s="5"/>
      <c r="E184" s="5"/>
    </row>
    <row r="185" spans="1:5" ht="15">
      <c r="A185" s="5"/>
      <c r="B185" s="5"/>
      <c r="C185" s="5"/>
      <c r="D185" s="5"/>
      <c r="E185" s="5"/>
    </row>
    <row r="186" spans="1:5" ht="15">
      <c r="A186" s="5"/>
      <c r="B186" s="5"/>
      <c r="C186" s="5"/>
      <c r="D186" s="5"/>
      <c r="E186" s="5"/>
    </row>
    <row r="187" spans="1:5" ht="15">
      <c r="A187" s="5"/>
      <c r="B187" s="5"/>
      <c r="C187" s="5"/>
      <c r="D187" s="5"/>
      <c r="E187" s="5"/>
    </row>
    <row r="188" spans="1:5" ht="15">
      <c r="A188" s="5"/>
      <c r="B188" s="5"/>
      <c r="C188" s="5"/>
      <c r="D188" s="5"/>
      <c r="E188" s="5"/>
    </row>
    <row r="189" spans="1:5" ht="15">
      <c r="A189" s="5"/>
      <c r="B189" s="5"/>
      <c r="C189" s="5"/>
      <c r="D189" s="5"/>
      <c r="E189" s="5"/>
    </row>
    <row r="190" spans="1:5" ht="15">
      <c r="A190" s="5"/>
      <c r="B190" s="5"/>
      <c r="C190" s="5"/>
      <c r="D190" s="5"/>
      <c r="E190" s="5"/>
    </row>
    <row r="191" spans="1:5" ht="15">
      <c r="A191" s="5"/>
      <c r="B191" s="5"/>
      <c r="C191" s="5"/>
      <c r="D191" s="5"/>
      <c r="E191" s="5"/>
    </row>
    <row r="192" spans="1:5" ht="15">
      <c r="A192" s="5"/>
      <c r="B192" s="5"/>
      <c r="C192" s="5"/>
      <c r="D192" s="5"/>
      <c r="E192" s="5"/>
    </row>
    <row r="193" spans="1:5" ht="15">
      <c r="A193" s="5"/>
      <c r="B193" s="5"/>
      <c r="C193" s="5"/>
      <c r="D193" s="5"/>
      <c r="E193" s="5"/>
    </row>
    <row r="194" spans="1:5" ht="15">
      <c r="A194" s="5"/>
      <c r="B194" s="5"/>
      <c r="C194" s="5"/>
      <c r="D194" s="5"/>
      <c r="E194" s="5"/>
    </row>
    <row r="195" spans="1:5" ht="15">
      <c r="A195" s="5"/>
      <c r="B195" s="5"/>
      <c r="C195" s="5"/>
      <c r="D195" s="5"/>
      <c r="E195" s="5"/>
    </row>
    <row r="196" spans="1:5" ht="15">
      <c r="A196" s="5"/>
      <c r="B196" s="5"/>
      <c r="C196" s="5"/>
      <c r="D196" s="5"/>
      <c r="E196" s="5"/>
    </row>
    <row r="197" spans="1:5" ht="15">
      <c r="A197" s="5"/>
      <c r="B197" s="5"/>
      <c r="C197" s="5"/>
      <c r="D197" s="5"/>
      <c r="E197" s="5"/>
    </row>
    <row r="198" spans="1:5" ht="15">
      <c r="A198" s="5"/>
      <c r="B198" s="5"/>
      <c r="C198" s="5"/>
      <c r="D198" s="5"/>
      <c r="E198" s="5"/>
    </row>
    <row r="199" spans="1:5" ht="15">
      <c r="A199" s="5"/>
      <c r="B199" s="5"/>
      <c r="C199" s="5"/>
      <c r="D199" s="5"/>
      <c r="E199" s="5"/>
    </row>
    <row r="200" spans="1:5" ht="15">
      <c r="A200" s="5"/>
      <c r="B200" s="5"/>
      <c r="C200" s="5"/>
      <c r="D200" s="5"/>
      <c r="E200" s="5"/>
    </row>
    <row r="201" spans="1:5" ht="15">
      <c r="A201" s="5"/>
      <c r="B201" s="5"/>
      <c r="C201" s="5"/>
      <c r="D201" s="5"/>
      <c r="E201" s="5"/>
    </row>
    <row r="202" spans="1:5" ht="15">
      <c r="A202" s="5"/>
      <c r="B202" s="5"/>
      <c r="C202" s="5"/>
      <c r="D202" s="5"/>
      <c r="E202" s="5"/>
    </row>
    <row r="203" spans="1:5" ht="15">
      <c r="A203" s="5"/>
      <c r="B203" s="5"/>
      <c r="C203" s="5"/>
      <c r="D203" s="5"/>
      <c r="E203" s="5"/>
    </row>
    <row r="204" spans="1:5" ht="15">
      <c r="A204" s="5"/>
      <c r="B204" s="5"/>
      <c r="C204" s="5"/>
      <c r="D204" s="5"/>
      <c r="E204" s="5"/>
    </row>
    <row r="205" spans="1:5" ht="15">
      <c r="A205" s="5"/>
      <c r="B205" s="5"/>
      <c r="C205" s="5"/>
      <c r="D205" s="5"/>
      <c r="E205" s="5"/>
    </row>
    <row r="206" spans="1:5" ht="15">
      <c r="A206" s="5"/>
      <c r="B206" s="5"/>
      <c r="C206" s="5"/>
      <c r="D206" s="5"/>
      <c r="E206" s="5"/>
    </row>
    <row r="207" spans="1:5" ht="15">
      <c r="A207" s="5"/>
      <c r="B207" s="5"/>
      <c r="C207" s="5"/>
      <c r="D207" s="5"/>
      <c r="E207" s="5"/>
    </row>
    <row r="208" spans="1:5" ht="15">
      <c r="A208" s="5"/>
      <c r="B208" s="5"/>
      <c r="C208" s="5"/>
      <c r="D208" s="5"/>
      <c r="E208" s="5"/>
    </row>
    <row r="209" spans="1:5" ht="15">
      <c r="A209" s="5"/>
      <c r="B209" s="5"/>
      <c r="C209" s="5"/>
      <c r="D209" s="5"/>
      <c r="E209" s="5"/>
    </row>
    <row r="210" spans="1:5" ht="15">
      <c r="A210" s="5"/>
      <c r="B210" s="5"/>
      <c r="C210" s="5"/>
      <c r="D210" s="5"/>
      <c r="E210" s="5"/>
    </row>
    <row r="211" spans="1:5" ht="15">
      <c r="A211" s="5"/>
      <c r="B211" s="5"/>
      <c r="C211" s="5"/>
      <c r="D211" s="5"/>
      <c r="E211" s="5"/>
    </row>
    <row r="212" spans="1:5" ht="15">
      <c r="A212" s="5"/>
      <c r="B212" s="5"/>
      <c r="C212" s="5"/>
      <c r="D212" s="5"/>
      <c r="E212" s="5"/>
    </row>
    <row r="213" spans="1:5" ht="15">
      <c r="A213" s="5"/>
      <c r="B213" s="5"/>
      <c r="C213" s="5"/>
      <c r="D213" s="5"/>
      <c r="E213" s="5"/>
    </row>
    <row r="214" spans="1:5" ht="15">
      <c r="A214" s="5"/>
      <c r="B214" s="5"/>
      <c r="C214" s="5"/>
      <c r="D214" s="5"/>
      <c r="E214" s="5"/>
    </row>
    <row r="215" spans="1:5" ht="15">
      <c r="A215" s="5"/>
      <c r="B215" s="5"/>
      <c r="C215" s="5"/>
      <c r="D215" s="5"/>
      <c r="E215" s="5"/>
    </row>
    <row r="216" spans="1:5" ht="15">
      <c r="A216" s="5"/>
      <c r="B216" s="5"/>
      <c r="C216" s="5"/>
      <c r="D216" s="5"/>
      <c r="E216" s="5"/>
    </row>
    <row r="217" spans="1:5" ht="15">
      <c r="A217" s="5"/>
      <c r="B217" s="5"/>
      <c r="C217" s="5"/>
      <c r="D217" s="5"/>
      <c r="E217" s="5"/>
    </row>
    <row r="218" spans="1:5" ht="15">
      <c r="A218" s="5"/>
      <c r="B218" s="5"/>
      <c r="C218" s="5"/>
      <c r="D218" s="5"/>
      <c r="E218" s="5"/>
    </row>
    <row r="219" spans="1:5" ht="15">
      <c r="A219" s="5"/>
      <c r="B219" s="5"/>
      <c r="C219" s="5"/>
      <c r="D219" s="5"/>
      <c r="E219" s="5"/>
    </row>
    <row r="220" spans="1:5" ht="15">
      <c r="A220" s="5"/>
      <c r="B220" s="5"/>
      <c r="C220" s="5"/>
      <c r="D220" s="5"/>
      <c r="E220" s="5"/>
    </row>
    <row r="221" spans="1:5" ht="15">
      <c r="A221" s="5"/>
      <c r="B221" s="5"/>
      <c r="C221" s="5"/>
      <c r="D221" s="5"/>
      <c r="E221" s="5"/>
    </row>
    <row r="222" spans="1:5" ht="15">
      <c r="A222" s="5"/>
      <c r="B222" s="5"/>
      <c r="C222" s="5"/>
      <c r="D222" s="5"/>
      <c r="E222" s="5"/>
    </row>
    <row r="223" spans="1:5" ht="15">
      <c r="A223" s="5"/>
      <c r="B223" s="5"/>
      <c r="C223" s="5"/>
      <c r="D223" s="5"/>
      <c r="E223" s="5"/>
    </row>
    <row r="224" spans="1:5" ht="15">
      <c r="A224" s="5"/>
      <c r="B224" s="5"/>
      <c r="C224" s="5"/>
      <c r="D224" s="5"/>
      <c r="E224" s="5"/>
    </row>
    <row r="225" spans="1:5" ht="15">
      <c r="A225" s="5"/>
      <c r="B225" s="5"/>
      <c r="C225" s="5"/>
      <c r="D225" s="5"/>
      <c r="E225" s="5"/>
    </row>
    <row r="226" spans="1:5" ht="15">
      <c r="A226" s="5"/>
      <c r="B226" s="5"/>
      <c r="C226" s="5"/>
      <c r="D226" s="5"/>
      <c r="E226" s="5"/>
    </row>
    <row r="227" spans="1:5" ht="15">
      <c r="A227" s="5"/>
      <c r="B227" s="5"/>
      <c r="C227" s="5"/>
      <c r="D227" s="5"/>
      <c r="E227" s="5"/>
    </row>
    <row r="228" spans="1:5" ht="15">
      <c r="A228" s="5"/>
      <c r="B228" s="5"/>
      <c r="C228" s="5"/>
      <c r="D228" s="5"/>
      <c r="E228" s="5"/>
    </row>
    <row r="229" spans="1:5" ht="15">
      <c r="A229" s="5"/>
      <c r="B229" s="5"/>
      <c r="C229" s="5"/>
      <c r="D229" s="5"/>
      <c r="E229" s="5"/>
    </row>
    <row r="230" spans="1:5" ht="15">
      <c r="A230" s="5"/>
      <c r="B230" s="5"/>
      <c r="C230" s="5"/>
      <c r="D230" s="5"/>
      <c r="E230" s="5"/>
    </row>
    <row r="231" spans="1:5" ht="15">
      <c r="A231" s="5"/>
      <c r="B231" s="5"/>
      <c r="C231" s="5"/>
      <c r="D231" s="5"/>
      <c r="E231" s="5"/>
    </row>
    <row r="232" spans="1:5" ht="15">
      <c r="A232" s="5"/>
      <c r="B232" s="5"/>
      <c r="C232" s="5"/>
      <c r="D232" s="5"/>
      <c r="E232" s="5"/>
    </row>
    <row r="233" spans="1:5" ht="15">
      <c r="A233" s="5"/>
      <c r="B233" s="5"/>
      <c r="C233" s="5"/>
      <c r="D233" s="5"/>
      <c r="E233" s="5"/>
    </row>
    <row r="234" spans="1:5" ht="15">
      <c r="A234" s="5"/>
      <c r="B234" s="5"/>
      <c r="C234" s="5"/>
      <c r="D234" s="5"/>
      <c r="E234" s="5"/>
    </row>
    <row r="235" spans="1:5" ht="15">
      <c r="A235" s="5"/>
      <c r="B235" s="5"/>
      <c r="C235" s="5"/>
      <c r="D235" s="5"/>
      <c r="E235" s="5"/>
    </row>
    <row r="236" spans="1:5" ht="15">
      <c r="A236" s="5"/>
      <c r="B236" s="5"/>
      <c r="C236" s="5"/>
      <c r="D236" s="5"/>
      <c r="E236" s="5"/>
    </row>
    <row r="237" spans="1:5" ht="15">
      <c r="A237" s="5"/>
      <c r="B237" s="5"/>
      <c r="C237" s="5"/>
      <c r="D237" s="5"/>
      <c r="E237" s="5"/>
    </row>
    <row r="238" spans="1:5" ht="15">
      <c r="A238" s="5"/>
      <c r="B238" s="5"/>
      <c r="C238" s="5"/>
      <c r="D238" s="5"/>
      <c r="E238" s="5"/>
    </row>
    <row r="239" spans="1:5" ht="15">
      <c r="A239" s="5"/>
      <c r="B239" s="5"/>
      <c r="C239" s="5"/>
      <c r="D239" s="5"/>
      <c r="E239" s="5"/>
    </row>
    <row r="240" spans="1:5" ht="15">
      <c r="A240" s="5"/>
      <c r="B240" s="5"/>
      <c r="C240" s="5"/>
      <c r="D240" s="5"/>
      <c r="E240" s="5"/>
    </row>
    <row r="241" spans="1:5" ht="15">
      <c r="A241" s="5"/>
      <c r="B241" s="5"/>
      <c r="C241" s="5"/>
      <c r="D241" s="5"/>
      <c r="E241" s="5"/>
    </row>
    <row r="242" spans="1:5" ht="15">
      <c r="A242" s="5"/>
      <c r="B242" s="5"/>
      <c r="C242" s="5"/>
      <c r="D242" s="5"/>
      <c r="E242" s="5"/>
    </row>
    <row r="243" spans="1:5" ht="15">
      <c r="A243" s="5"/>
      <c r="B243" s="5"/>
      <c r="C243" s="5"/>
      <c r="D243" s="5"/>
      <c r="E243" s="5"/>
    </row>
    <row r="244" spans="1:5" ht="15">
      <c r="A244" s="5"/>
      <c r="B244" s="5"/>
      <c r="C244" s="5"/>
      <c r="D244" s="5"/>
      <c r="E244" s="5"/>
    </row>
    <row r="245" spans="1:5" ht="15">
      <c r="A245" s="5"/>
      <c r="B245" s="5"/>
      <c r="C245" s="5"/>
      <c r="D245" s="5"/>
      <c r="E245" s="5"/>
    </row>
    <row r="246" spans="1:5" ht="15">
      <c r="A246" s="5"/>
      <c r="B246" s="5"/>
      <c r="C246" s="5"/>
      <c r="D246" s="5"/>
      <c r="E246" s="5"/>
    </row>
    <row r="247" spans="1:5" ht="15">
      <c r="A247" s="5"/>
      <c r="B247" s="5"/>
      <c r="C247" s="5"/>
      <c r="D247" s="5"/>
      <c r="E247" s="5"/>
    </row>
    <row r="248" spans="1:5" ht="15">
      <c r="A248" s="5"/>
      <c r="B248" s="5"/>
      <c r="C248" s="5"/>
      <c r="D248" s="5"/>
      <c r="E248" s="5"/>
    </row>
    <row r="249" spans="1:5" ht="15">
      <c r="A249" s="5"/>
      <c r="B249" s="5"/>
      <c r="C249" s="5"/>
      <c r="D249" s="5"/>
      <c r="E249" s="5"/>
    </row>
    <row r="250" spans="1:5" ht="15">
      <c r="A250" s="5"/>
      <c r="B250" s="5"/>
      <c r="C250" s="5"/>
      <c r="D250" s="5"/>
      <c r="E250" s="5"/>
    </row>
    <row r="251" spans="1:5" ht="15">
      <c r="A251" s="5"/>
      <c r="B251" s="5"/>
      <c r="C251" s="5"/>
      <c r="D251" s="5"/>
      <c r="E251" s="5"/>
    </row>
    <row r="252" spans="1:5" ht="15">
      <c r="A252" s="5"/>
      <c r="B252" s="5"/>
      <c r="C252" s="5"/>
      <c r="D252" s="5"/>
      <c r="E252" s="5"/>
    </row>
    <row r="253" spans="1:5" ht="15">
      <c r="A253" s="5"/>
      <c r="B253" s="5"/>
      <c r="C253" s="5"/>
      <c r="D253" s="5"/>
      <c r="E253" s="5"/>
    </row>
    <row r="254" spans="1:5" ht="15">
      <c r="A254" s="5"/>
      <c r="B254" s="5"/>
      <c r="C254" s="5"/>
      <c r="D254" s="5"/>
      <c r="E254" s="5"/>
    </row>
    <row r="255" spans="1:5" ht="15">
      <c r="A255" s="5"/>
      <c r="B255" s="5"/>
      <c r="C255" s="5"/>
      <c r="D255" s="5"/>
      <c r="E255" s="5"/>
    </row>
    <row r="256" spans="1:5" ht="15">
      <c r="A256" s="5"/>
      <c r="B256" s="5"/>
      <c r="C256" s="5"/>
      <c r="D256" s="5"/>
      <c r="E256" s="5"/>
    </row>
    <row r="257" spans="1:5" ht="15">
      <c r="A257" s="5"/>
      <c r="B257" s="5"/>
      <c r="C257" s="5"/>
      <c r="D257" s="5"/>
      <c r="E257" s="5"/>
    </row>
    <row r="258" spans="1:5" ht="15">
      <c r="A258" s="5"/>
      <c r="B258" s="5"/>
      <c r="C258" s="5"/>
      <c r="D258" s="5"/>
      <c r="E258" s="5"/>
    </row>
    <row r="259" spans="1:5" ht="15">
      <c r="A259" s="5"/>
      <c r="B259" s="5"/>
      <c r="C259" s="5"/>
      <c r="D259" s="5"/>
      <c r="E259" s="5"/>
    </row>
    <row r="260" spans="1:5" ht="15">
      <c r="A260" s="5"/>
      <c r="B260" s="5"/>
      <c r="C260" s="5"/>
      <c r="D260" s="5"/>
      <c r="E260" s="5"/>
    </row>
    <row r="261" spans="1:5" ht="15">
      <c r="A261" s="5"/>
      <c r="B261" s="5"/>
      <c r="C261" s="5"/>
      <c r="D261" s="5"/>
      <c r="E261" s="5"/>
    </row>
    <row r="262" spans="1:5" ht="15">
      <c r="A262" s="5"/>
      <c r="B262" s="5"/>
      <c r="C262" s="5"/>
      <c r="D262" s="5"/>
      <c r="E262" s="5"/>
    </row>
    <row r="263" spans="1:5" ht="15">
      <c r="A263" s="5"/>
      <c r="B263" s="5"/>
      <c r="C263" s="5"/>
      <c r="D263" s="5"/>
      <c r="E263" s="5"/>
    </row>
    <row r="264" spans="1:5" ht="15">
      <c r="A264" s="5"/>
      <c r="B264" s="5"/>
      <c r="C264" s="5"/>
      <c r="D264" s="5"/>
      <c r="E264" s="5"/>
    </row>
    <row r="265" spans="1:5" ht="15">
      <c r="A265" s="5"/>
      <c r="B265" s="5"/>
      <c r="C265" s="5"/>
      <c r="D265" s="5"/>
      <c r="E265" s="5"/>
    </row>
    <row r="266" spans="1:5" ht="15">
      <c r="A266" s="5"/>
      <c r="B266" s="5"/>
      <c r="C266" s="5"/>
      <c r="D266" s="5"/>
      <c r="E266" s="5"/>
    </row>
    <row r="267" spans="1:5" ht="15">
      <c r="A267" s="5"/>
      <c r="B267" s="5"/>
      <c r="C267" s="5"/>
      <c r="D267" s="5"/>
      <c r="E267" s="5"/>
    </row>
    <row r="268" spans="1:5" ht="15">
      <c r="A268" s="5"/>
      <c r="B268" s="5"/>
      <c r="C268" s="5"/>
      <c r="D268" s="5"/>
      <c r="E268" s="5"/>
    </row>
    <row r="269" spans="1:5" ht="15">
      <c r="A269" s="5"/>
      <c r="B269" s="5"/>
      <c r="C269" s="5"/>
      <c r="D269" s="5"/>
      <c r="E269" s="5"/>
    </row>
    <row r="270" spans="1:5" ht="15">
      <c r="A270" s="5"/>
      <c r="B270" s="5"/>
      <c r="C270" s="5"/>
      <c r="D270" s="5"/>
      <c r="E270" s="5"/>
    </row>
    <row r="271" spans="1:5" ht="15">
      <c r="A271" s="5"/>
      <c r="B271" s="5"/>
      <c r="C271" s="5"/>
      <c r="D271" s="5"/>
      <c r="E271" s="5"/>
    </row>
    <row r="272" spans="1:5" ht="15">
      <c r="A272" s="5"/>
      <c r="B272" s="5"/>
      <c r="C272" s="5"/>
      <c r="D272" s="5"/>
      <c r="E272" s="5"/>
    </row>
    <row r="273" spans="1:5" ht="15">
      <c r="A273" s="5"/>
      <c r="B273" s="5"/>
      <c r="C273" s="5"/>
      <c r="D273" s="5"/>
      <c r="E273" s="5"/>
    </row>
    <row r="274" spans="1:5" ht="15">
      <c r="A274" s="5"/>
      <c r="B274" s="5"/>
      <c r="C274" s="5"/>
      <c r="D274" s="5"/>
      <c r="E274" s="5"/>
    </row>
    <row r="275" spans="1:5" ht="15">
      <c r="A275" s="5"/>
      <c r="B275" s="5"/>
      <c r="C275" s="5"/>
      <c r="D275" s="5"/>
      <c r="E275" s="5"/>
    </row>
    <row r="276" spans="1:5" ht="15">
      <c r="A276" s="5"/>
      <c r="B276" s="5"/>
      <c r="C276" s="5"/>
      <c r="D276" s="5"/>
      <c r="E276" s="5"/>
    </row>
    <row r="277" spans="1:5" ht="15">
      <c r="A277" s="5"/>
      <c r="B277" s="5"/>
      <c r="C277" s="5"/>
      <c r="D277" s="5"/>
      <c r="E277" s="5"/>
    </row>
    <row r="278" spans="1:5" ht="15">
      <c r="A278" s="5"/>
      <c r="B278" s="5"/>
      <c r="C278" s="5"/>
      <c r="D278" s="5"/>
      <c r="E278" s="5"/>
    </row>
    <row r="279" spans="1:5" ht="15">
      <c r="A279" s="5"/>
      <c r="B279" s="5"/>
      <c r="C279" s="5"/>
      <c r="D279" s="5"/>
      <c r="E279" s="5"/>
    </row>
    <row r="280" spans="1:5" ht="15">
      <c r="A280" s="5"/>
      <c r="B280" s="5"/>
      <c r="C280" s="5"/>
      <c r="D280" s="5"/>
      <c r="E280" s="5"/>
    </row>
    <row r="281" spans="1:5" ht="15">
      <c r="A281" s="5"/>
      <c r="B281" s="5"/>
      <c r="C281" s="5"/>
      <c r="D281" s="5"/>
      <c r="E281" s="5"/>
    </row>
    <row r="282" spans="1:5" ht="15">
      <c r="A282" s="5"/>
      <c r="B282" s="5"/>
      <c r="C282" s="5"/>
      <c r="D282" s="5"/>
      <c r="E282" s="5"/>
    </row>
    <row r="283" spans="1:5" ht="15">
      <c r="A283" s="5"/>
      <c r="B283" s="5"/>
      <c r="C283" s="5"/>
      <c r="D283" s="5"/>
      <c r="E283" s="5"/>
    </row>
    <row r="284" spans="1:5" ht="15">
      <c r="A284" s="5"/>
      <c r="B284" s="5"/>
      <c r="C284" s="5"/>
      <c r="D284" s="5"/>
      <c r="E284" s="5"/>
    </row>
    <row r="285" spans="1:5" ht="15">
      <c r="A285" s="5"/>
      <c r="B285" s="5"/>
      <c r="C285" s="5"/>
      <c r="D285" s="5"/>
      <c r="E285" s="5"/>
    </row>
    <row r="286" spans="1:5" ht="15">
      <c r="A286" s="5"/>
      <c r="B286" s="5"/>
      <c r="C286" s="5"/>
      <c r="D286" s="5"/>
      <c r="E286" s="5"/>
    </row>
    <row r="287" spans="1:5" ht="15">
      <c r="A287" s="5"/>
      <c r="B287" s="5"/>
      <c r="C287" s="5"/>
      <c r="D287" s="5"/>
      <c r="E287" s="5"/>
    </row>
    <row r="288" spans="1:5" ht="15">
      <c r="A288" s="5"/>
      <c r="B288" s="5"/>
      <c r="C288" s="5"/>
      <c r="D288" s="5"/>
      <c r="E288" s="5"/>
    </row>
    <row r="289" spans="1:5" ht="15">
      <c r="A289" s="5"/>
      <c r="B289" s="5"/>
      <c r="C289" s="5"/>
      <c r="D289" s="5"/>
      <c r="E289" s="5"/>
    </row>
    <row r="290" spans="1:5" ht="15">
      <c r="A290" s="5"/>
      <c r="B290" s="5"/>
      <c r="C290" s="5"/>
      <c r="D290" s="5"/>
      <c r="E290" s="5"/>
    </row>
    <row r="291" spans="1:5" ht="15">
      <c r="A291" s="5"/>
      <c r="B291" s="5"/>
      <c r="C291" s="5"/>
      <c r="D291" s="5"/>
      <c r="E291" s="5"/>
    </row>
    <row r="292" spans="1:5" ht="15">
      <c r="A292" s="5"/>
      <c r="B292" s="5"/>
      <c r="C292" s="5"/>
      <c r="D292" s="5"/>
      <c r="E292" s="5"/>
    </row>
    <row r="293" spans="1:5" ht="15">
      <c r="A293" s="5"/>
      <c r="B293" s="5"/>
      <c r="C293" s="5"/>
      <c r="D293" s="5"/>
      <c r="E293" s="5"/>
    </row>
    <row r="294" spans="1:5" ht="15">
      <c r="A294" s="5"/>
      <c r="B294" s="5"/>
      <c r="C294" s="5"/>
      <c r="D294" s="5"/>
      <c r="E294" s="5"/>
    </row>
    <row r="295" spans="1:5" ht="15">
      <c r="A295" s="5"/>
      <c r="B295" s="5"/>
      <c r="C295" s="5"/>
      <c r="D295" s="5"/>
      <c r="E295" s="5"/>
    </row>
    <row r="296" spans="1:5" ht="15">
      <c r="A296" s="5"/>
      <c r="B296" s="5"/>
      <c r="C296" s="5"/>
      <c r="D296" s="5"/>
      <c r="E296" s="5"/>
    </row>
    <row r="297" spans="1:5" ht="15">
      <c r="A297" s="5"/>
      <c r="B297" s="5"/>
      <c r="C297" s="5"/>
      <c r="D297" s="5"/>
      <c r="E297" s="5"/>
    </row>
    <row r="298" spans="1:5" ht="15">
      <c r="A298" s="5"/>
      <c r="B298" s="5"/>
      <c r="C298" s="5"/>
      <c r="D298" s="5"/>
      <c r="E298" s="5"/>
    </row>
    <row r="299" spans="1:5" ht="15">
      <c r="A299" s="5"/>
      <c r="B299" s="5"/>
      <c r="C299" s="5"/>
      <c r="D299" s="5"/>
      <c r="E299" s="5"/>
    </row>
    <row r="300" spans="1:5" ht="15">
      <c r="A300" s="5"/>
      <c r="B300" s="5"/>
      <c r="C300" s="5"/>
      <c r="D300" s="5"/>
      <c r="E300" s="5"/>
    </row>
    <row r="301" spans="1:5" ht="15">
      <c r="A301" s="5"/>
      <c r="B301" s="5"/>
      <c r="C301" s="5"/>
      <c r="D301" s="5"/>
      <c r="E301" s="5"/>
    </row>
    <row r="302" spans="1:5" ht="15">
      <c r="A302" s="5"/>
      <c r="B302" s="5"/>
      <c r="C302" s="5"/>
      <c r="D302" s="5"/>
      <c r="E302" s="5"/>
    </row>
    <row r="303" spans="1:5" ht="15">
      <c r="A303" s="5"/>
      <c r="B303" s="5"/>
      <c r="C303" s="5"/>
      <c r="D303" s="5"/>
      <c r="E303" s="5"/>
    </row>
    <row r="304" spans="1:5" ht="15">
      <c r="A304" s="5"/>
      <c r="B304" s="5"/>
      <c r="C304" s="5"/>
      <c r="D304" s="5"/>
      <c r="E304" s="5"/>
    </row>
    <row r="305" spans="1:5" ht="15">
      <c r="A305" s="5"/>
      <c r="B305" s="5"/>
      <c r="C305" s="5"/>
      <c r="D305" s="5"/>
      <c r="E305" s="5"/>
    </row>
    <row r="306" spans="1:5" ht="15">
      <c r="A306" s="5"/>
      <c r="B306" s="5"/>
      <c r="C306" s="5"/>
      <c r="D306" s="5"/>
      <c r="E306" s="5"/>
    </row>
    <row r="307" spans="1:5" ht="15">
      <c r="A307" s="5"/>
      <c r="B307" s="5"/>
      <c r="C307" s="5"/>
      <c r="D307" s="5"/>
      <c r="E307" s="5"/>
    </row>
    <row r="308" spans="1:5" ht="15">
      <c r="A308" s="5"/>
      <c r="B308" s="5"/>
      <c r="C308" s="5"/>
      <c r="D308" s="5"/>
      <c r="E308" s="5"/>
    </row>
    <row r="309" spans="1:5" ht="15">
      <c r="A309" s="5"/>
      <c r="B309" s="5"/>
      <c r="C309" s="5"/>
      <c r="D309" s="5"/>
      <c r="E309" s="5"/>
    </row>
    <row r="310" spans="1:5" ht="15">
      <c r="A310" s="5"/>
      <c r="B310" s="5"/>
      <c r="C310" s="5"/>
      <c r="D310" s="5"/>
      <c r="E310" s="5"/>
    </row>
    <row r="311" spans="1:5" ht="15">
      <c r="A311" s="5"/>
      <c r="B311" s="5"/>
      <c r="C311" s="5"/>
      <c r="D311" s="5"/>
      <c r="E311" s="5"/>
    </row>
    <row r="312" spans="1:5" ht="15">
      <c r="A312" s="5"/>
      <c r="B312" s="5"/>
      <c r="C312" s="5"/>
      <c r="D312" s="5"/>
      <c r="E312" s="5"/>
    </row>
    <row r="313" spans="1:5" ht="15">
      <c r="A313" s="5"/>
      <c r="B313" s="5"/>
      <c r="C313" s="5"/>
      <c r="D313" s="5"/>
      <c r="E313" s="5"/>
    </row>
    <row r="314" spans="1:5" ht="15">
      <c r="A314" s="5"/>
      <c r="B314" s="5"/>
      <c r="C314" s="5"/>
      <c r="D314" s="5"/>
      <c r="E314" s="5"/>
    </row>
    <row r="315" spans="1:5" ht="15">
      <c r="A315" s="5"/>
      <c r="B315" s="5"/>
      <c r="C315" s="5"/>
      <c r="D315" s="5"/>
      <c r="E315" s="5"/>
    </row>
    <row r="316" spans="1:5" ht="15">
      <c r="A316" s="5"/>
      <c r="B316" s="5"/>
      <c r="C316" s="5"/>
      <c r="D316" s="5"/>
      <c r="E316" s="5"/>
    </row>
    <row r="317" spans="1:5" ht="15">
      <c r="A317" s="5"/>
      <c r="B317" s="5"/>
      <c r="C317" s="5"/>
      <c r="D317" s="5"/>
      <c r="E317" s="5"/>
    </row>
    <row r="318" spans="1:5" ht="15">
      <c r="A318" s="5"/>
      <c r="B318" s="5"/>
      <c r="C318" s="5"/>
      <c r="D318" s="5"/>
      <c r="E318" s="5"/>
    </row>
    <row r="319" spans="1:5" ht="15">
      <c r="A319" s="5"/>
      <c r="B319" s="5"/>
      <c r="C319" s="5"/>
      <c r="D319" s="5"/>
      <c r="E319" s="5"/>
    </row>
    <row r="320" spans="1:5" ht="15">
      <c r="A320" s="5"/>
      <c r="B320" s="5"/>
      <c r="C320" s="5"/>
      <c r="D320" s="5"/>
      <c r="E320" s="5"/>
    </row>
    <row r="321" spans="1:5" ht="15">
      <c r="A321" s="5"/>
      <c r="B321" s="5"/>
      <c r="C321" s="5"/>
      <c r="D321" s="5"/>
      <c r="E321" s="5"/>
    </row>
    <row r="322" spans="1:5" ht="15">
      <c r="A322" s="5"/>
      <c r="B322" s="5"/>
      <c r="C322" s="5"/>
      <c r="D322" s="5"/>
      <c r="E322" s="5"/>
    </row>
    <row r="323" spans="1:5" ht="15">
      <c r="A323" s="5"/>
      <c r="B323" s="5"/>
      <c r="C323" s="5"/>
      <c r="D323" s="5"/>
      <c r="E323" s="5"/>
    </row>
    <row r="324" spans="1:5" ht="15">
      <c r="A324" s="5"/>
      <c r="B324" s="5"/>
      <c r="C324" s="5"/>
      <c r="D324" s="5"/>
      <c r="E324" s="5"/>
    </row>
    <row r="325" spans="1:5" ht="15">
      <c r="A325" s="5"/>
      <c r="B325" s="5"/>
      <c r="C325" s="5"/>
      <c r="D325" s="5"/>
      <c r="E325" s="5"/>
    </row>
    <row r="326" spans="1:5" ht="15">
      <c r="A326" s="5"/>
      <c r="B326" s="5"/>
      <c r="C326" s="5"/>
      <c r="D326" s="5"/>
      <c r="E326" s="5"/>
    </row>
    <row r="327" spans="1:5" ht="15">
      <c r="A327" s="5"/>
      <c r="B327" s="5"/>
      <c r="C327" s="5"/>
      <c r="D327" s="5"/>
      <c r="E327" s="5"/>
    </row>
    <row r="328" spans="1:5" ht="15">
      <c r="A328" s="5"/>
      <c r="B328" s="5"/>
      <c r="C328" s="5"/>
      <c r="D328" s="5"/>
      <c r="E328" s="5"/>
    </row>
    <row r="329" spans="1:5" ht="15">
      <c r="A329" s="5"/>
      <c r="B329" s="5"/>
      <c r="C329" s="5"/>
      <c r="D329" s="5"/>
      <c r="E329" s="5"/>
    </row>
    <row r="330" spans="1:5" ht="15">
      <c r="A330" s="5"/>
      <c r="B330" s="5"/>
      <c r="C330" s="5"/>
      <c r="D330" s="5"/>
      <c r="E330" s="5"/>
    </row>
    <row r="331" spans="1:5" ht="15">
      <c r="A331" s="5"/>
      <c r="B331" s="5"/>
      <c r="C331" s="5"/>
      <c r="D331" s="5"/>
      <c r="E331" s="5"/>
    </row>
    <row r="332" spans="1:5" ht="15">
      <c r="A332" s="5"/>
      <c r="B332" s="5"/>
      <c r="C332" s="5"/>
      <c r="D332" s="5"/>
      <c r="E332" s="5"/>
    </row>
    <row r="333" spans="1:5" ht="15">
      <c r="A333" s="5"/>
      <c r="B333" s="5"/>
      <c r="C333" s="5"/>
      <c r="D333" s="5"/>
      <c r="E333" s="5"/>
    </row>
    <row r="334" spans="1:5" ht="15">
      <c r="A334" s="5"/>
      <c r="B334" s="5"/>
      <c r="C334" s="5"/>
      <c r="D334" s="5"/>
      <c r="E334" s="5"/>
    </row>
    <row r="335" spans="1:5" ht="15">
      <c r="A335" s="5"/>
      <c r="B335" s="5"/>
      <c r="C335" s="5"/>
      <c r="D335" s="5"/>
      <c r="E335" s="5"/>
    </row>
    <row r="336" spans="1:5" ht="15">
      <c r="A336" s="5"/>
      <c r="B336" s="5"/>
      <c r="C336" s="5"/>
      <c r="D336" s="5"/>
      <c r="E336" s="5"/>
    </row>
    <row r="337" spans="1:5" ht="15">
      <c r="A337" s="5"/>
      <c r="B337" s="5"/>
      <c r="C337" s="5"/>
      <c r="D337" s="5"/>
      <c r="E337" s="5"/>
    </row>
    <row r="338" spans="1:5" ht="15">
      <c r="A338" s="5"/>
      <c r="B338" s="5"/>
      <c r="C338" s="5"/>
      <c r="D338" s="5"/>
      <c r="E338" s="5"/>
    </row>
    <row r="339" spans="1:5" ht="15">
      <c r="A339" s="5"/>
      <c r="B339" s="5"/>
      <c r="C339" s="5"/>
      <c r="D339" s="5"/>
      <c r="E339" s="5"/>
    </row>
    <row r="340" spans="1:5" ht="15">
      <c r="A340" s="5"/>
      <c r="B340" s="5"/>
      <c r="C340" s="5"/>
      <c r="D340" s="5"/>
      <c r="E340" s="5"/>
    </row>
    <row r="341" spans="1:5" ht="15">
      <c r="A341" s="5"/>
      <c r="B341" s="5"/>
      <c r="C341" s="5"/>
      <c r="D341" s="5"/>
      <c r="E341" s="5"/>
    </row>
    <row r="342" spans="1:5" ht="15">
      <c r="A342" s="5"/>
      <c r="B342" s="5"/>
      <c r="C342" s="5"/>
      <c r="D342" s="5"/>
      <c r="E342" s="5"/>
    </row>
    <row r="343" spans="1:5" ht="15">
      <c r="A343" s="5"/>
      <c r="B343" s="5"/>
      <c r="C343" s="5"/>
      <c r="D343" s="5"/>
      <c r="E343" s="5"/>
    </row>
    <row r="344" spans="1:5" ht="15">
      <c r="A344" s="5"/>
      <c r="B344" s="5"/>
      <c r="C344" s="5"/>
      <c r="D344" s="5"/>
      <c r="E344" s="5"/>
    </row>
    <row r="345" spans="1:5" ht="15">
      <c r="A345" s="5"/>
      <c r="B345" s="5"/>
      <c r="C345" s="5"/>
      <c r="D345" s="5"/>
      <c r="E345" s="5"/>
    </row>
    <row r="346" spans="1:5" ht="15">
      <c r="A346" s="5"/>
      <c r="B346" s="5"/>
      <c r="C346" s="5"/>
      <c r="D346" s="5"/>
      <c r="E346" s="5"/>
    </row>
    <row r="347" spans="1:5" ht="15">
      <c r="A347" s="5"/>
      <c r="B347" s="5"/>
      <c r="C347" s="5"/>
      <c r="D347" s="5"/>
      <c r="E347" s="5"/>
    </row>
    <row r="348" spans="1:5" ht="15">
      <c r="A348" s="5"/>
      <c r="B348" s="5"/>
      <c r="C348" s="5"/>
      <c r="D348" s="5"/>
      <c r="E348" s="5"/>
    </row>
    <row r="349" spans="1:5" ht="15">
      <c r="A349" s="5"/>
      <c r="B349" s="5"/>
      <c r="C349" s="5"/>
      <c r="D349" s="5"/>
      <c r="E349" s="5"/>
    </row>
    <row r="350" spans="1:5" ht="15">
      <c r="A350" s="5"/>
      <c r="B350" s="5"/>
      <c r="C350" s="5"/>
      <c r="D350" s="5"/>
      <c r="E350" s="5"/>
    </row>
    <row r="351" spans="1:5" ht="15">
      <c r="A351" s="5"/>
      <c r="B351" s="5"/>
      <c r="C351" s="5"/>
      <c r="D351" s="5"/>
      <c r="E351" s="5"/>
    </row>
    <row r="352" spans="1:5" ht="15">
      <c r="A352" s="5"/>
      <c r="B352" s="5"/>
      <c r="C352" s="5"/>
      <c r="D352" s="5"/>
      <c r="E352" s="5"/>
    </row>
    <row r="353" spans="1:5" ht="15">
      <c r="A353" s="5"/>
      <c r="B353" s="5"/>
      <c r="C353" s="5"/>
      <c r="D353" s="5"/>
      <c r="E353" s="5"/>
    </row>
    <row r="354" spans="1:5" ht="15">
      <c r="A354" s="5"/>
      <c r="B354" s="5"/>
      <c r="C354" s="5"/>
      <c r="D354" s="5"/>
      <c r="E354" s="5"/>
    </row>
    <row r="355" spans="1:5" ht="15">
      <c r="A355" s="5"/>
      <c r="B355" s="5"/>
      <c r="C355" s="5"/>
      <c r="D355" s="5"/>
      <c r="E355" s="5"/>
    </row>
    <row r="356" spans="1:5" ht="15">
      <c r="A356" s="5"/>
      <c r="B356" s="5"/>
      <c r="C356" s="5"/>
      <c r="D356" s="5"/>
      <c r="E356" s="5"/>
    </row>
    <row r="357" spans="1:5" ht="15">
      <c r="A357" s="5"/>
      <c r="B357" s="5"/>
      <c r="C357" s="5"/>
      <c r="D357" s="5"/>
      <c r="E357" s="5"/>
    </row>
    <row r="358" spans="1:5" ht="15">
      <c r="A358" s="5"/>
      <c r="B358" s="5"/>
      <c r="C358" s="5"/>
      <c r="D358" s="5"/>
      <c r="E358" s="5"/>
    </row>
    <row r="359" spans="1:5" ht="15">
      <c r="A359" s="5"/>
      <c r="B359" s="5"/>
      <c r="C359" s="5"/>
      <c r="D359" s="5"/>
      <c r="E359" s="5"/>
    </row>
    <row r="360" spans="1:5" ht="15">
      <c r="A360" s="5"/>
      <c r="B360" s="5"/>
      <c r="C360" s="5"/>
      <c r="D360" s="5"/>
      <c r="E360" s="5"/>
    </row>
    <row r="361" spans="1:5" ht="15">
      <c r="A361" s="5"/>
      <c r="B361" s="5"/>
      <c r="C361" s="5"/>
      <c r="D361" s="5"/>
      <c r="E361" s="5"/>
    </row>
    <row r="362" spans="1:5" ht="15">
      <c r="A362" s="5"/>
      <c r="B362" s="5"/>
      <c r="C362" s="5"/>
      <c r="D362" s="5"/>
      <c r="E362" s="5"/>
    </row>
    <row r="363" spans="1:5" ht="15">
      <c r="A363" s="5"/>
      <c r="B363" s="5"/>
      <c r="C363" s="5"/>
      <c r="D363" s="5"/>
      <c r="E363" s="5"/>
    </row>
    <row r="364" spans="1:5" ht="15">
      <c r="A364" s="5"/>
      <c r="B364" s="5"/>
      <c r="C364" s="5"/>
      <c r="D364" s="5"/>
      <c r="E364" s="5"/>
    </row>
    <row r="365" spans="1:5" ht="15">
      <c r="A365" s="5"/>
      <c r="B365" s="5"/>
      <c r="C365" s="5"/>
      <c r="D365" s="5"/>
      <c r="E365" s="5"/>
    </row>
    <row r="366" spans="1:5" ht="15">
      <c r="A366" s="5"/>
      <c r="B366" s="5"/>
      <c r="C366" s="5"/>
      <c r="D366" s="5"/>
      <c r="E366" s="5"/>
    </row>
    <row r="367" spans="1:5" ht="15">
      <c r="A367" s="5"/>
      <c r="B367" s="5"/>
      <c r="C367" s="5"/>
      <c r="D367" s="5"/>
      <c r="E367" s="5"/>
    </row>
    <row r="368" spans="1:5" ht="15">
      <c r="A368" s="5"/>
      <c r="B368" s="5"/>
      <c r="C368" s="5"/>
      <c r="D368" s="5"/>
      <c r="E368" s="5"/>
    </row>
    <row r="369" spans="1:5" ht="15">
      <c r="A369" s="5"/>
      <c r="B369" s="5"/>
      <c r="C369" s="5"/>
      <c r="D369" s="5"/>
      <c r="E369" s="5"/>
    </row>
    <row r="370" spans="1:5" ht="15">
      <c r="A370" s="5"/>
      <c r="B370" s="5"/>
      <c r="C370" s="5"/>
      <c r="D370" s="5"/>
      <c r="E370" s="5"/>
    </row>
    <row r="371" spans="1:5" ht="15">
      <c r="A371" s="5"/>
      <c r="B371" s="5"/>
      <c r="C371" s="5"/>
      <c r="D371" s="5"/>
      <c r="E371" s="5"/>
    </row>
    <row r="372" spans="1:5" ht="15">
      <c r="A372" s="5"/>
      <c r="B372" s="5"/>
      <c r="C372" s="5"/>
      <c r="D372" s="5"/>
      <c r="E372" s="5"/>
    </row>
    <row r="373" spans="1:5" ht="15">
      <c r="A373" s="5"/>
      <c r="B373" s="5"/>
      <c r="C373" s="5"/>
      <c r="D373" s="5"/>
      <c r="E373" s="5"/>
    </row>
    <row r="374" spans="1:5" ht="15">
      <c r="A374" s="5"/>
      <c r="B374" s="5"/>
      <c r="C374" s="5"/>
      <c r="D374" s="5"/>
      <c r="E374" s="5"/>
    </row>
    <row r="375" spans="1:5" ht="15">
      <c r="A375" s="5"/>
      <c r="B375" s="5"/>
      <c r="C375" s="5"/>
      <c r="D375" s="5"/>
      <c r="E375" s="5"/>
    </row>
    <row r="376" spans="1:5" ht="15">
      <c r="A376" s="5"/>
      <c r="B376" s="5"/>
      <c r="C376" s="5"/>
      <c r="D376" s="5"/>
      <c r="E376" s="5"/>
    </row>
    <row r="377" spans="1:5" ht="15">
      <c r="A377" s="5"/>
      <c r="B377" s="5"/>
      <c r="C377" s="5"/>
      <c r="D377" s="5"/>
      <c r="E377" s="5"/>
    </row>
    <row r="378" spans="1:5" ht="15">
      <c r="A378" s="5"/>
      <c r="B378" s="5"/>
      <c r="C378" s="5"/>
      <c r="D378" s="5"/>
      <c r="E378" s="5"/>
    </row>
    <row r="379" spans="1:5" ht="15">
      <c r="A379" s="5"/>
      <c r="B379" s="5"/>
      <c r="C379" s="5"/>
      <c r="D379" s="5"/>
      <c r="E379" s="5"/>
    </row>
    <row r="380" spans="1:5" ht="15">
      <c r="A380" s="5"/>
      <c r="B380" s="5"/>
      <c r="C380" s="5"/>
      <c r="D380" s="5"/>
      <c r="E380" s="5"/>
    </row>
    <row r="381" spans="1:5" ht="15">
      <c r="A381" s="5"/>
      <c r="B381" s="5"/>
      <c r="C381" s="5"/>
      <c r="D381" s="5"/>
      <c r="E381" s="5"/>
    </row>
    <row r="382" spans="1:5" ht="15">
      <c r="A382" s="5"/>
      <c r="B382" s="5"/>
      <c r="C382" s="5"/>
      <c r="D382" s="5"/>
      <c r="E382" s="5"/>
    </row>
    <row r="383" spans="1:5" ht="15">
      <c r="A383" s="5"/>
      <c r="B383" s="5"/>
      <c r="C383" s="5"/>
      <c r="D383" s="5"/>
      <c r="E383" s="5"/>
    </row>
    <row r="384" spans="1:5" ht="15">
      <c r="A384" s="5"/>
      <c r="B384" s="5"/>
      <c r="C384" s="5"/>
      <c r="D384" s="5"/>
      <c r="E384" s="5"/>
    </row>
    <row r="385" spans="1:5" ht="15">
      <c r="A385" s="5"/>
      <c r="B385" s="5"/>
      <c r="C385" s="5"/>
      <c r="D385" s="5"/>
      <c r="E385" s="5"/>
    </row>
    <row r="386" spans="1:5" ht="15">
      <c r="A386" s="5"/>
      <c r="B386" s="5"/>
      <c r="C386" s="5"/>
      <c r="D386" s="5"/>
      <c r="E386" s="5"/>
    </row>
    <row r="387" spans="1:5" ht="15">
      <c r="A387" s="5"/>
      <c r="B387" s="5"/>
      <c r="C387" s="5"/>
      <c r="D387" s="5"/>
      <c r="E387" s="5"/>
    </row>
    <row r="388" spans="1:5" ht="15">
      <c r="A388" s="5"/>
      <c r="B388" s="5"/>
      <c r="C388" s="5"/>
      <c r="D388" s="5"/>
      <c r="E388" s="5"/>
    </row>
    <row r="389" spans="1:5" ht="15">
      <c r="A389" s="5"/>
      <c r="B389" s="5"/>
      <c r="C389" s="5"/>
      <c r="D389" s="5"/>
      <c r="E389" s="5"/>
    </row>
    <row r="390" spans="1:5" ht="15">
      <c r="A390" s="5"/>
      <c r="B390" s="5"/>
      <c r="C390" s="5"/>
      <c r="D390" s="5"/>
      <c r="E390" s="5"/>
    </row>
    <row r="391" spans="1:5" ht="15">
      <c r="A391" s="5"/>
      <c r="B391" s="5"/>
      <c r="C391" s="5"/>
      <c r="D391" s="5"/>
      <c r="E391" s="5"/>
    </row>
    <row r="392" spans="1:5" ht="15">
      <c r="A392" s="5"/>
      <c r="B392" s="5"/>
      <c r="C392" s="5"/>
      <c r="D392" s="5"/>
      <c r="E392" s="5"/>
    </row>
    <row r="393" spans="1:5" ht="15">
      <c r="A393" s="5"/>
      <c r="B393" s="5"/>
      <c r="C393" s="5"/>
      <c r="D393" s="5"/>
      <c r="E393" s="5"/>
    </row>
    <row r="394" spans="1:5" ht="15">
      <c r="A394" s="5"/>
      <c r="B394" s="5"/>
      <c r="C394" s="5"/>
      <c r="D394" s="5"/>
      <c r="E394" s="5"/>
    </row>
    <row r="395" spans="1:5" ht="15">
      <c r="A395" s="5"/>
      <c r="B395" s="5"/>
      <c r="C395" s="5"/>
      <c r="D395" s="5"/>
      <c r="E395" s="5"/>
    </row>
    <row r="396" spans="1:5" ht="15">
      <c r="A396" s="5"/>
      <c r="B396" s="5"/>
      <c r="C396" s="5"/>
      <c r="D396" s="5"/>
      <c r="E396" s="5"/>
    </row>
    <row r="397" spans="1:5" ht="15">
      <c r="A397" s="5"/>
      <c r="B397" s="5"/>
      <c r="C397" s="5"/>
      <c r="D397" s="5"/>
      <c r="E397" s="5"/>
    </row>
    <row r="398" spans="1:5" ht="15">
      <c r="A398" s="5"/>
      <c r="B398" s="5"/>
      <c r="C398" s="5"/>
      <c r="D398" s="5"/>
      <c r="E398" s="5"/>
    </row>
    <row r="399" spans="1:5" ht="15">
      <c r="A399" s="5"/>
      <c r="B399" s="5"/>
      <c r="C399" s="5"/>
      <c r="D399" s="5"/>
      <c r="E399" s="5"/>
    </row>
    <row r="400" spans="1:5" ht="15">
      <c r="A400" s="5"/>
      <c r="B400" s="5"/>
      <c r="C400" s="5"/>
      <c r="D400" s="5"/>
      <c r="E400" s="5"/>
    </row>
    <row r="401" spans="1:5" ht="15">
      <c r="A401" s="5"/>
      <c r="B401" s="5"/>
      <c r="C401" s="5"/>
      <c r="D401" s="5"/>
      <c r="E401" s="5"/>
    </row>
    <row r="402" spans="1:5" ht="15">
      <c r="A402" s="5"/>
      <c r="B402" s="5"/>
      <c r="C402" s="5"/>
      <c r="D402" s="5"/>
      <c r="E402" s="5"/>
    </row>
    <row r="403" spans="1:5" ht="15">
      <c r="A403" s="5"/>
      <c r="B403" s="5"/>
      <c r="C403" s="5"/>
      <c r="D403" s="5"/>
      <c r="E403" s="5"/>
    </row>
    <row r="404" spans="1:5" ht="15">
      <c r="A404" s="5"/>
      <c r="B404" s="5"/>
      <c r="C404" s="5"/>
      <c r="D404" s="5"/>
      <c r="E404" s="5"/>
    </row>
    <row r="405" spans="1:5" ht="15">
      <c r="A405" s="5"/>
      <c r="B405" s="5"/>
      <c r="C405" s="5"/>
      <c r="D405" s="5"/>
      <c r="E405" s="5"/>
    </row>
    <row r="406" spans="1:5" ht="15">
      <c r="A406" s="5"/>
      <c r="B406" s="5"/>
      <c r="C406" s="5"/>
      <c r="D406" s="5"/>
      <c r="E406" s="5"/>
    </row>
    <row r="407" spans="1:5" ht="15">
      <c r="A407" s="5"/>
      <c r="B407" s="5"/>
      <c r="C407" s="5"/>
      <c r="D407" s="5"/>
      <c r="E407" s="5"/>
    </row>
    <row r="408" spans="1:5" ht="15">
      <c r="A408" s="5"/>
      <c r="B408" s="5"/>
      <c r="C408" s="5"/>
      <c r="D408" s="5"/>
      <c r="E408" s="5"/>
    </row>
    <row r="409" spans="1:5" ht="15">
      <c r="A409" s="5"/>
      <c r="B409" s="5"/>
      <c r="C409" s="5"/>
      <c r="D409" s="5"/>
      <c r="E409" s="5"/>
    </row>
    <row r="410" spans="1:5" ht="15">
      <c r="A410" s="5"/>
      <c r="B410" s="5"/>
      <c r="C410" s="5"/>
      <c r="D410" s="5"/>
      <c r="E410" s="5"/>
    </row>
    <row r="411" spans="1:5" ht="15">
      <c r="A411" s="5"/>
      <c r="B411" s="5"/>
      <c r="C411" s="5"/>
      <c r="D411" s="5"/>
      <c r="E411" s="5"/>
    </row>
    <row r="412" spans="1:5" ht="15">
      <c r="A412" s="5"/>
      <c r="B412" s="5"/>
      <c r="C412" s="5"/>
      <c r="D412" s="5"/>
      <c r="E412" s="5"/>
    </row>
    <row r="413" spans="1:5" ht="15">
      <c r="A413" s="5"/>
      <c r="B413" s="5"/>
      <c r="C413" s="5"/>
      <c r="D413" s="5"/>
      <c r="E413" s="5"/>
    </row>
    <row r="414" spans="1:5" ht="15">
      <c r="A414" s="5"/>
      <c r="B414" s="5"/>
      <c r="C414" s="5"/>
      <c r="D414" s="5"/>
      <c r="E414" s="5"/>
    </row>
    <row r="415" spans="1:5" ht="15">
      <c r="A415" s="5"/>
      <c r="B415" s="5"/>
      <c r="C415" s="5"/>
      <c r="D415" s="5"/>
      <c r="E415" s="5"/>
    </row>
    <row r="416" spans="1:5" ht="15">
      <c r="A416" s="5"/>
      <c r="B416" s="5"/>
      <c r="C416" s="5"/>
      <c r="D416" s="5"/>
      <c r="E416" s="5"/>
    </row>
    <row r="417" spans="1:5" ht="15">
      <c r="A417" s="5"/>
      <c r="B417" s="5"/>
      <c r="C417" s="5"/>
      <c r="D417" s="5"/>
      <c r="E417" s="5"/>
    </row>
    <row r="418" spans="1:5" ht="15">
      <c r="A418" s="5"/>
      <c r="B418" s="5"/>
      <c r="C418" s="5"/>
      <c r="D418" s="5"/>
      <c r="E418" s="5"/>
    </row>
    <row r="419" spans="1:5" ht="15">
      <c r="A419" s="5"/>
      <c r="B419" s="5"/>
      <c r="C419" s="5"/>
      <c r="D419" s="5"/>
      <c r="E419" s="5"/>
    </row>
    <row r="420" spans="1:5" ht="15">
      <c r="A420" s="5"/>
      <c r="B420" s="5"/>
      <c r="C420" s="5"/>
      <c r="D420" s="5"/>
      <c r="E420" s="5"/>
    </row>
    <row r="421" spans="1:5" ht="15">
      <c r="A421" s="5"/>
      <c r="B421" s="5"/>
      <c r="C421" s="5"/>
      <c r="D421" s="5"/>
      <c r="E421" s="5"/>
    </row>
    <row r="422" spans="1:5" ht="15">
      <c r="A422" s="5"/>
      <c r="B422" s="5"/>
      <c r="C422" s="5"/>
      <c r="D422" s="5"/>
      <c r="E422" s="5"/>
    </row>
    <row r="423" spans="1:5" ht="15">
      <c r="A423" s="5"/>
      <c r="B423" s="5"/>
      <c r="C423" s="5"/>
      <c r="D423" s="5"/>
      <c r="E423" s="5"/>
    </row>
    <row r="424" spans="1:5" ht="15">
      <c r="A424" s="5"/>
      <c r="B424" s="5"/>
      <c r="C424" s="5"/>
      <c r="D424" s="5"/>
      <c r="E424" s="5"/>
    </row>
    <row r="425" spans="1:5" ht="15">
      <c r="A425" s="5"/>
      <c r="B425" s="5"/>
      <c r="C425" s="5"/>
      <c r="D425" s="5"/>
      <c r="E425" s="5"/>
    </row>
    <row r="426" spans="1:5" ht="15">
      <c r="A426" s="5"/>
      <c r="B426" s="5"/>
      <c r="C426" s="5"/>
      <c r="D426" s="5"/>
      <c r="E426" s="5"/>
    </row>
    <row r="427" spans="1:5" ht="15">
      <c r="A427" s="5"/>
      <c r="B427" s="5"/>
      <c r="C427" s="5"/>
      <c r="D427" s="5"/>
      <c r="E427" s="5"/>
    </row>
    <row r="428" spans="1:5" ht="15">
      <c r="A428" s="5"/>
      <c r="B428" s="5"/>
      <c r="C428" s="5"/>
      <c r="D428" s="5"/>
      <c r="E428" s="5"/>
    </row>
    <row r="429" spans="1:5" ht="15">
      <c r="A429" s="5"/>
      <c r="B429" s="5"/>
      <c r="C429" s="5"/>
      <c r="D429" s="5"/>
      <c r="E429" s="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4">
      <selection activeCell="I31" sqref="I31"/>
    </sheetView>
  </sheetViews>
  <sheetFormatPr defaultColWidth="9.140625" defaultRowHeight="15"/>
  <cols>
    <col min="1" max="1" width="8.8515625" style="5" customWidth="1"/>
    <col min="2" max="2" width="9.00390625" style="5" customWidth="1"/>
    <col min="3" max="3" width="8.57421875" style="5" customWidth="1"/>
    <col min="4" max="4" width="10.57421875" style="5" customWidth="1"/>
    <col min="5" max="5" width="9.7109375" style="5" customWidth="1"/>
    <col min="6" max="6" width="14.140625" style="0" customWidth="1"/>
    <col min="7" max="7" width="11.7109375" style="0" customWidth="1"/>
    <col min="8" max="8" width="22.8515625" style="0" customWidth="1"/>
    <col min="9" max="9" width="25.57421875" style="34" customWidth="1"/>
    <col min="10" max="10" width="11.7109375" style="0" customWidth="1"/>
  </cols>
  <sheetData>
    <row r="1" spans="1:11" ht="15.75">
      <c r="A1" s="13" t="s">
        <v>31</v>
      </c>
      <c r="B1" s="13"/>
      <c r="C1" s="13"/>
      <c r="D1" s="13"/>
      <c r="E1" s="13"/>
      <c r="F1" s="16" t="s">
        <v>32</v>
      </c>
      <c r="G1" s="13"/>
      <c r="H1" s="13"/>
      <c r="I1" s="30"/>
      <c r="J1" s="21">
        <f ca="1">TODAY()</f>
        <v>41620</v>
      </c>
      <c r="K1" s="12"/>
    </row>
    <row r="2" spans="1:11" ht="15">
      <c r="A2" s="14" t="s">
        <v>25</v>
      </c>
      <c r="B2" s="14"/>
      <c r="C2" s="14"/>
      <c r="D2" s="14"/>
      <c r="E2" s="14"/>
      <c r="F2" s="14" t="s">
        <v>26</v>
      </c>
      <c r="G2" s="14"/>
      <c r="H2" s="14"/>
      <c r="I2" s="31"/>
      <c r="J2" s="12"/>
      <c r="K2" s="12"/>
    </row>
    <row r="3" spans="1:10" s="12" customFormat="1" ht="38.25">
      <c r="A3" s="11" t="s">
        <v>7</v>
      </c>
      <c r="B3" s="11" t="s">
        <v>8</v>
      </c>
      <c r="C3" s="11" t="s">
        <v>13</v>
      </c>
      <c r="D3" s="11" t="s">
        <v>15</v>
      </c>
      <c r="E3" s="11" t="s">
        <v>14</v>
      </c>
      <c r="F3" s="11" t="s">
        <v>0</v>
      </c>
      <c r="G3" s="11" t="s">
        <v>28</v>
      </c>
      <c r="H3" s="11" t="s">
        <v>6</v>
      </c>
      <c r="I3" s="32" t="s">
        <v>35</v>
      </c>
      <c r="J3" s="11" t="s">
        <v>9</v>
      </c>
    </row>
    <row r="4" spans="1:11" ht="15">
      <c r="A4" s="15">
        <v>1</v>
      </c>
      <c r="B4" s="15">
        <v>25</v>
      </c>
      <c r="C4" s="15">
        <v>0</v>
      </c>
      <c r="D4" s="15">
        <f>B4-C4</f>
        <v>25</v>
      </c>
      <c r="E4" s="15"/>
      <c r="F4" s="16">
        <v>41275</v>
      </c>
      <c r="G4" s="17">
        <v>6</v>
      </c>
      <c r="H4" s="16">
        <f>_XLL.ДАТАМЕС(F4,G4)</f>
        <v>41456</v>
      </c>
      <c r="I4" s="33" t="str">
        <f>IF(J4&lt;0,"просрочено",IF(J4&gt;13,"годен","срочно реализовать"))</f>
        <v>просрочено</v>
      </c>
      <c r="J4" s="18">
        <f>H4-J$1</f>
        <v>-164</v>
      </c>
      <c r="K4" s="12" t="s">
        <v>5</v>
      </c>
    </row>
    <row r="5" spans="1:11" ht="15">
      <c r="A5" s="15">
        <v>2</v>
      </c>
      <c r="B5" s="15">
        <v>25</v>
      </c>
      <c r="C5" s="15">
        <v>0</v>
      </c>
      <c r="D5" s="15">
        <f aca="true" t="shared" si="0" ref="D5:D24">B5-C5</f>
        <v>25</v>
      </c>
      <c r="E5" s="15"/>
      <c r="F5" s="16">
        <v>41456</v>
      </c>
      <c r="G5" s="17">
        <v>6</v>
      </c>
      <c r="H5" s="16">
        <f>_XLL.ДАТАМЕС(F5,G5)</f>
        <v>41640</v>
      </c>
      <c r="I5" s="33" t="str">
        <f aca="true" t="shared" si="1" ref="I5:I24">IF(J5&lt;0,"просрочено",IF(J5&gt;13,"годен","срочно реализовать"))</f>
        <v>годен</v>
      </c>
      <c r="J5" s="18">
        <f aca="true" t="shared" si="2" ref="J5:J24">H5-J$1</f>
        <v>20</v>
      </c>
      <c r="K5" s="12"/>
    </row>
    <row r="6" spans="1:11" ht="15">
      <c r="A6" s="15">
        <v>3</v>
      </c>
      <c r="B6" s="15">
        <v>25</v>
      </c>
      <c r="C6" s="15">
        <v>0</v>
      </c>
      <c r="D6" s="15">
        <f t="shared" si="0"/>
        <v>25</v>
      </c>
      <c r="E6" s="15"/>
      <c r="F6" s="16">
        <v>41456</v>
      </c>
      <c r="G6" s="17">
        <v>6</v>
      </c>
      <c r="H6" s="16">
        <f>_XLL.ДАТАМЕС(F6,G6)</f>
        <v>41640</v>
      </c>
      <c r="I6" s="33" t="str">
        <f t="shared" si="1"/>
        <v>годен</v>
      </c>
      <c r="J6" s="18">
        <f t="shared" si="2"/>
        <v>20</v>
      </c>
      <c r="K6" s="12"/>
    </row>
    <row r="7" spans="1:11" ht="15">
      <c r="A7" s="15">
        <v>4</v>
      </c>
      <c r="B7" s="15">
        <v>25</v>
      </c>
      <c r="C7" s="15">
        <v>0</v>
      </c>
      <c r="D7" s="15">
        <f t="shared" si="0"/>
        <v>25</v>
      </c>
      <c r="E7" s="15"/>
      <c r="F7" s="16">
        <v>41456</v>
      </c>
      <c r="G7" s="17">
        <v>6</v>
      </c>
      <c r="H7" s="16">
        <f>_XLL.ДАТАМЕС(F7,G7)</f>
        <v>41640</v>
      </c>
      <c r="I7" s="33" t="str">
        <f t="shared" si="1"/>
        <v>годен</v>
      </c>
      <c r="J7" s="18">
        <f t="shared" si="2"/>
        <v>20</v>
      </c>
      <c r="K7" s="12"/>
    </row>
    <row r="8" spans="1:11" ht="15">
      <c r="A8" s="15">
        <v>5</v>
      </c>
      <c r="B8" s="15">
        <v>25</v>
      </c>
      <c r="C8" s="15">
        <v>0</v>
      </c>
      <c r="D8" s="15">
        <f t="shared" si="0"/>
        <v>25</v>
      </c>
      <c r="E8" s="15"/>
      <c r="F8" s="16">
        <v>41456</v>
      </c>
      <c r="G8" s="17">
        <v>6</v>
      </c>
      <c r="H8" s="16">
        <f>_XLL.ДАТАМЕС(F8,G8)</f>
        <v>41640</v>
      </c>
      <c r="I8" s="33" t="str">
        <f t="shared" si="1"/>
        <v>годен</v>
      </c>
      <c r="J8" s="18">
        <f t="shared" si="2"/>
        <v>20</v>
      </c>
      <c r="K8" s="12"/>
    </row>
    <row r="9" spans="1:11" ht="15">
      <c r="A9" s="15">
        <v>6</v>
      </c>
      <c r="B9" s="15">
        <v>25</v>
      </c>
      <c r="C9" s="15">
        <v>0</v>
      </c>
      <c r="D9" s="15">
        <f t="shared" si="0"/>
        <v>25</v>
      </c>
      <c r="E9" s="15"/>
      <c r="F9" s="16">
        <v>41456</v>
      </c>
      <c r="G9" s="17">
        <v>6</v>
      </c>
      <c r="H9" s="16">
        <f aca="true" t="shared" si="3" ref="H9:H24">_XLL.ДАТАМЕС(F9,G9)</f>
        <v>41640</v>
      </c>
      <c r="I9" s="33" t="str">
        <f t="shared" si="1"/>
        <v>годен</v>
      </c>
      <c r="J9" s="18">
        <f t="shared" si="2"/>
        <v>20</v>
      </c>
      <c r="K9" s="12"/>
    </row>
    <row r="10" spans="1:11" ht="15">
      <c r="A10" s="15">
        <v>7</v>
      </c>
      <c r="B10" s="15">
        <v>25</v>
      </c>
      <c r="C10" s="15">
        <v>0</v>
      </c>
      <c r="D10" s="15">
        <f t="shared" si="0"/>
        <v>25</v>
      </c>
      <c r="E10" s="15"/>
      <c r="F10" s="16">
        <v>41456</v>
      </c>
      <c r="G10" s="17">
        <v>6</v>
      </c>
      <c r="H10" s="16">
        <f t="shared" si="3"/>
        <v>41640</v>
      </c>
      <c r="I10" s="33" t="str">
        <f t="shared" si="1"/>
        <v>годен</v>
      </c>
      <c r="J10" s="18">
        <f t="shared" si="2"/>
        <v>20</v>
      </c>
      <c r="K10" s="12"/>
    </row>
    <row r="11" spans="1:11" ht="15">
      <c r="A11" s="15">
        <v>8</v>
      </c>
      <c r="B11" s="15">
        <v>25</v>
      </c>
      <c r="C11" s="15">
        <v>0</v>
      </c>
      <c r="D11" s="15">
        <f t="shared" si="0"/>
        <v>25</v>
      </c>
      <c r="E11" s="15"/>
      <c r="F11" s="16">
        <v>41456</v>
      </c>
      <c r="G11" s="17">
        <v>6</v>
      </c>
      <c r="H11" s="16">
        <f t="shared" si="3"/>
        <v>41640</v>
      </c>
      <c r="I11" s="33" t="str">
        <f t="shared" si="1"/>
        <v>годен</v>
      </c>
      <c r="J11" s="18">
        <f t="shared" si="2"/>
        <v>20</v>
      </c>
      <c r="K11" s="12"/>
    </row>
    <row r="12" spans="1:11" ht="15">
      <c r="A12" s="15">
        <v>9</v>
      </c>
      <c r="B12" s="15">
        <v>25</v>
      </c>
      <c r="C12" s="15">
        <v>0</v>
      </c>
      <c r="D12" s="15">
        <f t="shared" si="0"/>
        <v>25</v>
      </c>
      <c r="E12" s="15"/>
      <c r="F12" s="16">
        <v>41456</v>
      </c>
      <c r="G12" s="17">
        <v>6</v>
      </c>
      <c r="H12" s="16">
        <f t="shared" si="3"/>
        <v>41640</v>
      </c>
      <c r="I12" s="33" t="str">
        <f t="shared" si="1"/>
        <v>годен</v>
      </c>
      <c r="J12" s="18">
        <f t="shared" si="2"/>
        <v>20</v>
      </c>
      <c r="K12" s="12"/>
    </row>
    <row r="13" spans="1:11" ht="15">
      <c r="A13" s="15">
        <v>10</v>
      </c>
      <c r="B13" s="15">
        <v>25</v>
      </c>
      <c r="C13" s="15">
        <v>0</v>
      </c>
      <c r="D13" s="15">
        <f t="shared" si="0"/>
        <v>25</v>
      </c>
      <c r="E13" s="15"/>
      <c r="F13" s="16">
        <v>41456</v>
      </c>
      <c r="G13" s="17">
        <v>6</v>
      </c>
      <c r="H13" s="16">
        <f t="shared" si="3"/>
        <v>41640</v>
      </c>
      <c r="I13" s="33" t="str">
        <f t="shared" si="1"/>
        <v>годен</v>
      </c>
      <c r="J13" s="18">
        <f t="shared" si="2"/>
        <v>20</v>
      </c>
      <c r="K13" s="12"/>
    </row>
    <row r="14" spans="1:11" ht="15">
      <c r="A14" s="15">
        <v>11</v>
      </c>
      <c r="B14" s="15">
        <v>25</v>
      </c>
      <c r="C14" s="15">
        <v>0</v>
      </c>
      <c r="D14" s="15">
        <f t="shared" si="0"/>
        <v>25</v>
      </c>
      <c r="E14" s="15"/>
      <c r="F14" s="16">
        <v>41456</v>
      </c>
      <c r="G14" s="17">
        <v>6</v>
      </c>
      <c r="H14" s="16">
        <f t="shared" si="3"/>
        <v>41640</v>
      </c>
      <c r="I14" s="33" t="str">
        <f t="shared" si="1"/>
        <v>годен</v>
      </c>
      <c r="J14" s="18">
        <f t="shared" si="2"/>
        <v>20</v>
      </c>
      <c r="K14" s="12"/>
    </row>
    <row r="15" spans="1:11" ht="15">
      <c r="A15" s="18">
        <v>12</v>
      </c>
      <c r="B15" s="15">
        <v>25</v>
      </c>
      <c r="C15" s="15">
        <v>0</v>
      </c>
      <c r="D15" s="15">
        <f t="shared" si="0"/>
        <v>25</v>
      </c>
      <c r="E15" s="15"/>
      <c r="F15" s="16">
        <v>41456</v>
      </c>
      <c r="G15" s="17">
        <v>6</v>
      </c>
      <c r="H15" s="16">
        <f t="shared" si="3"/>
        <v>41640</v>
      </c>
      <c r="I15" s="33" t="str">
        <f t="shared" si="1"/>
        <v>годен</v>
      </c>
      <c r="J15" s="18">
        <f t="shared" si="2"/>
        <v>20</v>
      </c>
      <c r="K15" s="12"/>
    </row>
    <row r="16" spans="1:11" ht="15">
      <c r="A16" s="18">
        <v>13</v>
      </c>
      <c r="B16" s="15">
        <v>25</v>
      </c>
      <c r="C16" s="15">
        <v>0</v>
      </c>
      <c r="D16" s="15">
        <f t="shared" si="0"/>
        <v>25</v>
      </c>
      <c r="E16" s="15"/>
      <c r="F16" s="16">
        <v>41456</v>
      </c>
      <c r="G16" s="17">
        <v>6</v>
      </c>
      <c r="H16" s="16">
        <f t="shared" si="3"/>
        <v>41640</v>
      </c>
      <c r="I16" s="33" t="str">
        <f t="shared" si="1"/>
        <v>годен</v>
      </c>
      <c r="J16" s="18">
        <f t="shared" si="2"/>
        <v>20</v>
      </c>
      <c r="K16" s="12"/>
    </row>
    <row r="17" spans="1:11" ht="15">
      <c r="A17" s="18">
        <v>14</v>
      </c>
      <c r="B17" s="15">
        <v>25</v>
      </c>
      <c r="C17" s="15">
        <v>0</v>
      </c>
      <c r="D17" s="15">
        <f t="shared" si="0"/>
        <v>25</v>
      </c>
      <c r="E17" s="15"/>
      <c r="F17" s="16">
        <v>41456</v>
      </c>
      <c r="G17" s="17">
        <v>6</v>
      </c>
      <c r="H17" s="16">
        <f t="shared" si="3"/>
        <v>41640</v>
      </c>
      <c r="I17" s="33" t="str">
        <f t="shared" si="1"/>
        <v>годен</v>
      </c>
      <c r="J17" s="18">
        <f t="shared" si="2"/>
        <v>20</v>
      </c>
      <c r="K17" s="12"/>
    </row>
    <row r="18" spans="1:11" ht="15">
      <c r="A18" s="18">
        <v>15</v>
      </c>
      <c r="B18" s="15">
        <v>25</v>
      </c>
      <c r="C18" s="15">
        <v>0</v>
      </c>
      <c r="D18" s="15">
        <f t="shared" si="0"/>
        <v>25</v>
      </c>
      <c r="E18" s="15"/>
      <c r="F18" s="16">
        <v>41456</v>
      </c>
      <c r="G18" s="17">
        <v>6</v>
      </c>
      <c r="H18" s="16">
        <f t="shared" si="3"/>
        <v>41640</v>
      </c>
      <c r="I18" s="33" t="str">
        <f t="shared" si="1"/>
        <v>годен</v>
      </c>
      <c r="J18" s="18">
        <f t="shared" si="2"/>
        <v>20</v>
      </c>
      <c r="K18" s="12"/>
    </row>
    <row r="19" spans="1:11" ht="15">
      <c r="A19" s="18">
        <v>16</v>
      </c>
      <c r="B19" s="15">
        <v>25</v>
      </c>
      <c r="C19" s="15">
        <v>0</v>
      </c>
      <c r="D19" s="15">
        <f t="shared" si="0"/>
        <v>25</v>
      </c>
      <c r="E19" s="15"/>
      <c r="F19" s="16">
        <v>41456</v>
      </c>
      <c r="G19" s="17">
        <v>6</v>
      </c>
      <c r="H19" s="16">
        <f t="shared" si="3"/>
        <v>41640</v>
      </c>
      <c r="I19" s="33" t="str">
        <f t="shared" si="1"/>
        <v>годен</v>
      </c>
      <c r="J19" s="18">
        <f t="shared" si="2"/>
        <v>20</v>
      </c>
      <c r="K19" s="12"/>
    </row>
    <row r="20" spans="1:11" ht="15">
      <c r="A20" s="18">
        <v>17</v>
      </c>
      <c r="B20" s="15">
        <v>25</v>
      </c>
      <c r="C20" s="15">
        <v>0</v>
      </c>
      <c r="D20" s="15">
        <f t="shared" si="0"/>
        <v>25</v>
      </c>
      <c r="E20" s="15"/>
      <c r="F20" s="16">
        <v>41456</v>
      </c>
      <c r="G20" s="17">
        <v>6</v>
      </c>
      <c r="H20" s="16">
        <f t="shared" si="3"/>
        <v>41640</v>
      </c>
      <c r="I20" s="33" t="str">
        <f t="shared" si="1"/>
        <v>годен</v>
      </c>
      <c r="J20" s="18">
        <f t="shared" si="2"/>
        <v>20</v>
      </c>
      <c r="K20" s="12"/>
    </row>
    <row r="21" spans="1:11" ht="15">
      <c r="A21" s="18">
        <v>18</v>
      </c>
      <c r="B21" s="15">
        <v>25</v>
      </c>
      <c r="C21" s="15">
        <v>0</v>
      </c>
      <c r="D21" s="15">
        <f t="shared" si="0"/>
        <v>25</v>
      </c>
      <c r="E21" s="15"/>
      <c r="F21" s="16">
        <v>41456</v>
      </c>
      <c r="G21" s="17">
        <v>6</v>
      </c>
      <c r="H21" s="16">
        <f t="shared" si="3"/>
        <v>41640</v>
      </c>
      <c r="I21" s="33" t="str">
        <f t="shared" si="1"/>
        <v>годен</v>
      </c>
      <c r="J21" s="18">
        <f t="shared" si="2"/>
        <v>20</v>
      </c>
      <c r="K21" s="12"/>
    </row>
    <row r="22" spans="1:11" ht="15">
      <c r="A22" s="18">
        <v>19</v>
      </c>
      <c r="B22" s="15">
        <v>25</v>
      </c>
      <c r="C22" s="15">
        <v>0</v>
      </c>
      <c r="D22" s="15">
        <f t="shared" si="0"/>
        <v>25</v>
      </c>
      <c r="E22" s="15"/>
      <c r="F22" s="16">
        <v>41275</v>
      </c>
      <c r="G22" s="17">
        <v>6</v>
      </c>
      <c r="H22" s="16">
        <f t="shared" si="3"/>
        <v>41456</v>
      </c>
      <c r="I22" s="33" t="str">
        <f t="shared" si="1"/>
        <v>просрочено</v>
      </c>
      <c r="J22" s="18">
        <f t="shared" si="2"/>
        <v>-164</v>
      </c>
      <c r="K22" s="12"/>
    </row>
    <row r="23" spans="1:11" ht="15">
      <c r="A23" s="18">
        <v>20</v>
      </c>
      <c r="B23" s="15">
        <v>25</v>
      </c>
      <c r="C23" s="15">
        <v>0</v>
      </c>
      <c r="D23" s="15">
        <f t="shared" si="0"/>
        <v>25</v>
      </c>
      <c r="E23" s="15"/>
      <c r="F23" s="16">
        <v>41456</v>
      </c>
      <c r="G23" s="17">
        <v>6</v>
      </c>
      <c r="H23" s="16">
        <f t="shared" si="3"/>
        <v>41640</v>
      </c>
      <c r="I23" s="33" t="str">
        <f t="shared" si="1"/>
        <v>годен</v>
      </c>
      <c r="J23" s="18">
        <f t="shared" si="2"/>
        <v>20</v>
      </c>
      <c r="K23" s="12"/>
    </row>
    <row r="24" spans="1:11" ht="15">
      <c r="A24" s="18">
        <v>21</v>
      </c>
      <c r="B24" s="15">
        <v>25</v>
      </c>
      <c r="C24" s="15">
        <v>25</v>
      </c>
      <c r="D24" s="15">
        <f t="shared" si="0"/>
        <v>0</v>
      </c>
      <c r="E24" s="15"/>
      <c r="F24" s="16">
        <v>41214</v>
      </c>
      <c r="G24" s="17">
        <v>6</v>
      </c>
      <c r="H24" s="16">
        <f t="shared" si="3"/>
        <v>41395</v>
      </c>
      <c r="I24" s="33" t="str">
        <f t="shared" si="1"/>
        <v>просрочено</v>
      </c>
      <c r="J24" s="18">
        <f t="shared" si="2"/>
        <v>-225</v>
      </c>
      <c r="K24" s="12"/>
    </row>
    <row r="25" ht="15">
      <c r="I25"/>
    </row>
    <row r="26" spans="1:4" ht="15.75" thickBot="1">
      <c r="A26" s="5" t="s">
        <v>12</v>
      </c>
      <c r="B26" s="5">
        <f>SUM(B4:B24)</f>
        <v>525</v>
      </c>
      <c r="D26" s="5">
        <f>SUM(D4:D24)</f>
        <v>500</v>
      </c>
    </row>
    <row r="27" spans="6:13" s="34" customFormat="1" ht="21" customHeight="1">
      <c r="F27" s="35" t="s">
        <v>36</v>
      </c>
      <c r="G27" s="36">
        <f>SUMIF(I$4:I$24,"просрочено",D$4:D$24)</f>
        <v>50</v>
      </c>
      <c r="H27" s="39" t="s">
        <v>37</v>
      </c>
      <c r="M27" s="37"/>
    </row>
    <row r="28" spans="6:8" s="34" customFormat="1" ht="18.75" customHeight="1" thickBot="1">
      <c r="F28" s="38" t="s">
        <v>38</v>
      </c>
      <c r="G28" s="40">
        <f>SUMIF(I$4:I$24,"годен",D$4:D$24)</f>
        <v>450</v>
      </c>
      <c r="H28" s="39" t="s">
        <v>37</v>
      </c>
    </row>
    <row r="32" spans="2:13" ht="181.5" customHeight="1">
      <c r="B32" s="201" t="s">
        <v>43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</row>
  </sheetData>
  <sheetProtection/>
  <mergeCells count="1">
    <mergeCell ref="B32:M32"/>
  </mergeCells>
  <conditionalFormatting sqref="I4:I24">
    <cfRule type="cellIs" priority="1" dxfId="2" operator="equal" stopIfTrue="1">
      <formula>"срочно реализовать"</formula>
    </cfRule>
    <cfRule type="cellIs" priority="2" dxfId="1" operator="equal" stopIfTrue="1">
      <formula>"просрочено"</formula>
    </cfRule>
    <cfRule type="cellIs" priority="3" dxfId="0" operator="equal" stopIfTrue="1">
      <formula>"годен"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M37" sqref="M37"/>
    </sheetView>
  </sheetViews>
  <sheetFormatPr defaultColWidth="9.140625" defaultRowHeight="15"/>
  <cols>
    <col min="6" max="6" width="15.00390625" style="0" customWidth="1"/>
    <col min="8" max="8" width="16.00390625" style="0" customWidth="1"/>
    <col min="9" max="9" width="14.7109375" style="0" customWidth="1"/>
    <col min="10" max="10" width="13.421875" style="0" customWidth="1"/>
    <col min="11" max="11" width="12.7109375" style="0" customWidth="1"/>
    <col min="12" max="12" width="12.140625" style="0" customWidth="1"/>
  </cols>
  <sheetData>
    <row r="1" spans="1:13" ht="20.25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2"/>
      <c r="K1" s="20"/>
      <c r="L1" s="21">
        <f ca="1">TODAY()</f>
        <v>41620</v>
      </c>
      <c r="M1" s="12"/>
    </row>
    <row r="2" spans="1:13" ht="21" customHeight="1">
      <c r="A2" s="14" t="s">
        <v>25</v>
      </c>
      <c r="B2" s="14"/>
      <c r="C2" s="14"/>
      <c r="D2" s="14"/>
      <c r="E2" s="14"/>
      <c r="F2" s="14" t="s">
        <v>29</v>
      </c>
      <c r="G2" s="14"/>
      <c r="H2" s="14"/>
      <c r="I2" s="14"/>
      <c r="J2" s="12"/>
      <c r="K2" s="14"/>
      <c r="L2" s="14"/>
      <c r="M2" s="12"/>
    </row>
    <row r="3" spans="1:15" ht="38.25">
      <c r="A3" s="11" t="s">
        <v>7</v>
      </c>
      <c r="B3" s="11" t="s">
        <v>8</v>
      </c>
      <c r="C3" s="11" t="s">
        <v>13</v>
      </c>
      <c r="D3" s="11" t="s">
        <v>15</v>
      </c>
      <c r="E3" s="11" t="s">
        <v>14</v>
      </c>
      <c r="F3" s="11" t="s">
        <v>0</v>
      </c>
      <c r="G3" s="11" t="s">
        <v>28</v>
      </c>
      <c r="H3" s="11" t="s">
        <v>6</v>
      </c>
      <c r="I3" s="11" t="s">
        <v>2</v>
      </c>
      <c r="J3" s="11" t="s">
        <v>9</v>
      </c>
      <c r="K3" s="11" t="s">
        <v>4</v>
      </c>
      <c r="L3" s="11" t="s">
        <v>3</v>
      </c>
      <c r="M3" s="12"/>
      <c r="N3" s="12"/>
      <c r="O3" s="12"/>
    </row>
    <row r="4" spans="1:13" ht="15">
      <c r="A4" s="15">
        <v>1</v>
      </c>
      <c r="B4" s="15">
        <v>25</v>
      </c>
      <c r="C4" s="15">
        <v>0</v>
      </c>
      <c r="D4" s="15">
        <f>B4-C4</f>
        <v>25</v>
      </c>
      <c r="E4" s="15"/>
      <c r="F4" s="16">
        <v>41456</v>
      </c>
      <c r="G4" s="17">
        <v>6</v>
      </c>
      <c r="H4" s="16">
        <f>_XLL.ДАТАМЕС(F4,G4)</f>
        <v>41640</v>
      </c>
      <c r="I4" s="16">
        <f ca="1">TODAY()</f>
        <v>41620</v>
      </c>
      <c r="J4" s="18">
        <f ca="1">IF(AND(H4-TODAY()&gt;=0,H4-TODAY()&lt;=13),"Срочн реализ",IF(H4-TODAY()&lt;0,"Просрочено!",H4-TODAY()))</f>
        <v>20</v>
      </c>
      <c r="K4" s="17">
        <f ca="1">DATEDIF(TODAY(),H4,"m")</f>
        <v>0</v>
      </c>
      <c r="L4" s="19">
        <f aca="true" t="shared" si="0" ref="L4:L24">K4/G4</f>
        <v>0</v>
      </c>
      <c r="M4" s="12" t="s">
        <v>5</v>
      </c>
    </row>
    <row r="5" spans="1:13" ht="15">
      <c r="A5" s="15">
        <v>2</v>
      </c>
      <c r="B5" s="15">
        <v>25</v>
      </c>
      <c r="C5" s="15"/>
      <c r="D5" s="15"/>
      <c r="E5" s="15"/>
      <c r="F5" s="16">
        <v>41456</v>
      </c>
      <c r="G5" s="17">
        <v>6</v>
      </c>
      <c r="H5" s="16">
        <f aca="true" t="shared" si="1" ref="H5:H24">_XLL.ДАТАМЕС(F5,G5)</f>
        <v>41640</v>
      </c>
      <c r="I5" s="16">
        <f aca="true" ca="1" t="shared" si="2" ref="I5:I24">TODAY()</f>
        <v>41620</v>
      </c>
      <c r="J5" s="18">
        <f aca="true" ca="1" t="shared" si="3" ref="J5:J24">IF(AND(H5-TODAY()&gt;=0,H5-TODAY()&lt;=13),"Срочн реализ",IF(H5-TODAY()&lt;0,"Просрочено!",H5-TODAY()))</f>
        <v>20</v>
      </c>
      <c r="K5" s="17">
        <f aca="true" ca="1" t="shared" si="4" ref="K5:K24">DATEDIF(TODAY(),H5,"m")</f>
        <v>0</v>
      </c>
      <c r="L5" s="19">
        <f t="shared" si="0"/>
        <v>0</v>
      </c>
      <c r="M5" s="12"/>
    </row>
    <row r="6" spans="1:13" ht="15">
      <c r="A6" s="15">
        <v>3</v>
      </c>
      <c r="B6" s="15">
        <v>25</v>
      </c>
      <c r="C6" s="15"/>
      <c r="D6" s="15"/>
      <c r="E6" s="15"/>
      <c r="F6" s="16">
        <v>41456</v>
      </c>
      <c r="G6" s="17">
        <v>6</v>
      </c>
      <c r="H6" s="16">
        <f t="shared" si="1"/>
        <v>41640</v>
      </c>
      <c r="I6" s="16">
        <f ca="1" t="shared" si="2"/>
        <v>41620</v>
      </c>
      <c r="J6" s="18">
        <f ca="1" t="shared" si="3"/>
        <v>20</v>
      </c>
      <c r="K6" s="17">
        <f ca="1" t="shared" si="4"/>
        <v>0</v>
      </c>
      <c r="L6" s="19">
        <f t="shared" si="0"/>
        <v>0</v>
      </c>
      <c r="M6" s="12"/>
    </row>
    <row r="7" spans="1:13" ht="15">
      <c r="A7" s="15">
        <v>4</v>
      </c>
      <c r="B7" s="15">
        <v>25</v>
      </c>
      <c r="C7" s="15"/>
      <c r="D7" s="15"/>
      <c r="E7" s="15"/>
      <c r="F7" s="16">
        <v>41456</v>
      </c>
      <c r="G7" s="17">
        <v>6</v>
      </c>
      <c r="H7" s="16">
        <f t="shared" si="1"/>
        <v>41640</v>
      </c>
      <c r="I7" s="16">
        <f ca="1" t="shared" si="2"/>
        <v>41620</v>
      </c>
      <c r="J7" s="18">
        <f ca="1" t="shared" si="3"/>
        <v>20</v>
      </c>
      <c r="K7" s="17">
        <f ca="1" t="shared" si="4"/>
        <v>0</v>
      </c>
      <c r="L7" s="19">
        <f t="shared" si="0"/>
        <v>0</v>
      </c>
      <c r="M7" s="12"/>
    </row>
    <row r="8" spans="1:13" ht="15">
      <c r="A8" s="15">
        <v>5</v>
      </c>
      <c r="B8" s="15">
        <v>25</v>
      </c>
      <c r="C8" s="15"/>
      <c r="D8" s="15"/>
      <c r="E8" s="15"/>
      <c r="F8" s="16">
        <v>41456</v>
      </c>
      <c r="G8" s="17">
        <v>6</v>
      </c>
      <c r="H8" s="16">
        <f t="shared" si="1"/>
        <v>41640</v>
      </c>
      <c r="I8" s="16">
        <f ca="1" t="shared" si="2"/>
        <v>41620</v>
      </c>
      <c r="J8" s="18">
        <f ca="1" t="shared" si="3"/>
        <v>20</v>
      </c>
      <c r="K8" s="17">
        <f ca="1" t="shared" si="4"/>
        <v>0</v>
      </c>
      <c r="L8" s="19">
        <f t="shared" si="0"/>
        <v>0</v>
      </c>
      <c r="M8" s="12"/>
    </row>
    <row r="9" spans="1:13" ht="15">
      <c r="A9" s="15">
        <v>6</v>
      </c>
      <c r="B9" s="15">
        <v>25</v>
      </c>
      <c r="C9" s="15"/>
      <c r="D9" s="15"/>
      <c r="E9" s="15"/>
      <c r="F9" s="16">
        <v>41456</v>
      </c>
      <c r="G9" s="17">
        <v>6</v>
      </c>
      <c r="H9" s="16">
        <f t="shared" si="1"/>
        <v>41640</v>
      </c>
      <c r="I9" s="16">
        <f ca="1" t="shared" si="2"/>
        <v>41620</v>
      </c>
      <c r="J9" s="18">
        <f ca="1" t="shared" si="3"/>
        <v>20</v>
      </c>
      <c r="K9" s="17">
        <f ca="1" t="shared" si="4"/>
        <v>0</v>
      </c>
      <c r="L9" s="19">
        <f t="shared" si="0"/>
        <v>0</v>
      </c>
      <c r="M9" s="12"/>
    </row>
    <row r="10" spans="1:13" ht="15">
      <c r="A10" s="15">
        <v>7</v>
      </c>
      <c r="B10" s="15">
        <v>25</v>
      </c>
      <c r="C10" s="15"/>
      <c r="D10" s="15"/>
      <c r="E10" s="15"/>
      <c r="F10" s="16">
        <v>41456</v>
      </c>
      <c r="G10" s="17">
        <v>6</v>
      </c>
      <c r="H10" s="16">
        <f t="shared" si="1"/>
        <v>41640</v>
      </c>
      <c r="I10" s="16">
        <f ca="1" t="shared" si="2"/>
        <v>41620</v>
      </c>
      <c r="J10" s="18">
        <f ca="1" t="shared" si="3"/>
        <v>20</v>
      </c>
      <c r="K10" s="17">
        <f ca="1" t="shared" si="4"/>
        <v>0</v>
      </c>
      <c r="L10" s="19">
        <f t="shared" si="0"/>
        <v>0</v>
      </c>
      <c r="M10" s="12"/>
    </row>
    <row r="11" spans="1:13" ht="15">
      <c r="A11" s="15">
        <v>8</v>
      </c>
      <c r="B11" s="15">
        <v>25</v>
      </c>
      <c r="C11" s="15"/>
      <c r="D11" s="15"/>
      <c r="E11" s="15"/>
      <c r="F11" s="16">
        <v>41456</v>
      </c>
      <c r="G11" s="17">
        <v>6</v>
      </c>
      <c r="H11" s="16">
        <f t="shared" si="1"/>
        <v>41640</v>
      </c>
      <c r="I11" s="16">
        <f ca="1" t="shared" si="2"/>
        <v>41620</v>
      </c>
      <c r="J11" s="18">
        <f ca="1" t="shared" si="3"/>
        <v>20</v>
      </c>
      <c r="K11" s="17">
        <f ca="1" t="shared" si="4"/>
        <v>0</v>
      </c>
      <c r="L11" s="19">
        <f t="shared" si="0"/>
        <v>0</v>
      </c>
      <c r="M11" s="12"/>
    </row>
    <row r="12" spans="1:13" ht="15">
      <c r="A12" s="15">
        <v>9</v>
      </c>
      <c r="B12" s="15">
        <v>25</v>
      </c>
      <c r="C12" s="15"/>
      <c r="D12" s="15"/>
      <c r="E12" s="15"/>
      <c r="F12" s="16">
        <v>41456</v>
      </c>
      <c r="G12" s="17">
        <v>6</v>
      </c>
      <c r="H12" s="16">
        <f t="shared" si="1"/>
        <v>41640</v>
      </c>
      <c r="I12" s="16">
        <f ca="1" t="shared" si="2"/>
        <v>41620</v>
      </c>
      <c r="J12" s="18">
        <f ca="1" t="shared" si="3"/>
        <v>20</v>
      </c>
      <c r="K12" s="17">
        <f ca="1" t="shared" si="4"/>
        <v>0</v>
      </c>
      <c r="L12" s="19">
        <f t="shared" si="0"/>
        <v>0</v>
      </c>
      <c r="M12" s="12"/>
    </row>
    <row r="13" spans="1:13" ht="15">
      <c r="A13" s="15">
        <v>10</v>
      </c>
      <c r="B13" s="15">
        <v>25</v>
      </c>
      <c r="C13" s="15"/>
      <c r="D13" s="15"/>
      <c r="E13" s="15"/>
      <c r="F13" s="16">
        <v>41456</v>
      </c>
      <c r="G13" s="17">
        <v>6</v>
      </c>
      <c r="H13" s="16">
        <f t="shared" si="1"/>
        <v>41640</v>
      </c>
      <c r="I13" s="16">
        <f ca="1" t="shared" si="2"/>
        <v>41620</v>
      </c>
      <c r="J13" s="18">
        <f ca="1" t="shared" si="3"/>
        <v>20</v>
      </c>
      <c r="K13" s="17">
        <f ca="1" t="shared" si="4"/>
        <v>0</v>
      </c>
      <c r="L13" s="19">
        <f t="shared" si="0"/>
        <v>0</v>
      </c>
      <c r="M13" s="12"/>
    </row>
    <row r="14" spans="1:13" ht="15">
      <c r="A14" s="15">
        <v>11</v>
      </c>
      <c r="B14" s="15">
        <v>25</v>
      </c>
      <c r="C14" s="15"/>
      <c r="D14" s="15"/>
      <c r="E14" s="15"/>
      <c r="F14" s="16">
        <v>41456</v>
      </c>
      <c r="G14" s="17">
        <v>6</v>
      </c>
      <c r="H14" s="16">
        <f t="shared" si="1"/>
        <v>41640</v>
      </c>
      <c r="I14" s="16">
        <f ca="1" t="shared" si="2"/>
        <v>41620</v>
      </c>
      <c r="J14" s="18">
        <f ca="1" t="shared" si="3"/>
        <v>20</v>
      </c>
      <c r="K14" s="17">
        <f ca="1" t="shared" si="4"/>
        <v>0</v>
      </c>
      <c r="L14" s="19">
        <f t="shared" si="0"/>
        <v>0</v>
      </c>
      <c r="M14" s="12"/>
    </row>
    <row r="15" spans="1:13" ht="15">
      <c r="A15" s="18">
        <v>12</v>
      </c>
      <c r="B15" s="15">
        <v>25</v>
      </c>
      <c r="C15" s="15"/>
      <c r="D15" s="15"/>
      <c r="E15" s="15"/>
      <c r="F15" s="16">
        <v>41456</v>
      </c>
      <c r="G15" s="17">
        <v>6</v>
      </c>
      <c r="H15" s="16">
        <f t="shared" si="1"/>
        <v>41640</v>
      </c>
      <c r="I15" s="16">
        <f ca="1" t="shared" si="2"/>
        <v>41620</v>
      </c>
      <c r="J15" s="18">
        <f ca="1" t="shared" si="3"/>
        <v>20</v>
      </c>
      <c r="K15" s="17">
        <f ca="1" t="shared" si="4"/>
        <v>0</v>
      </c>
      <c r="L15" s="19">
        <f t="shared" si="0"/>
        <v>0</v>
      </c>
      <c r="M15" s="12"/>
    </row>
    <row r="16" spans="1:13" ht="15">
      <c r="A16" s="18">
        <v>13</v>
      </c>
      <c r="B16" s="15">
        <v>25</v>
      </c>
      <c r="C16" s="15"/>
      <c r="D16" s="15"/>
      <c r="E16" s="15"/>
      <c r="F16" s="16">
        <v>41456</v>
      </c>
      <c r="G16" s="17">
        <v>6</v>
      </c>
      <c r="H16" s="16">
        <f t="shared" si="1"/>
        <v>41640</v>
      </c>
      <c r="I16" s="16">
        <f ca="1" t="shared" si="2"/>
        <v>41620</v>
      </c>
      <c r="J16" s="18">
        <f ca="1" t="shared" si="3"/>
        <v>20</v>
      </c>
      <c r="K16" s="17">
        <f ca="1" t="shared" si="4"/>
        <v>0</v>
      </c>
      <c r="L16" s="19">
        <f t="shared" si="0"/>
        <v>0</v>
      </c>
      <c r="M16" s="12"/>
    </row>
    <row r="17" spans="1:13" ht="15">
      <c r="A17" s="18">
        <v>14</v>
      </c>
      <c r="B17" s="15">
        <v>25</v>
      </c>
      <c r="C17" s="15"/>
      <c r="D17" s="15"/>
      <c r="E17" s="15"/>
      <c r="F17" s="16">
        <v>41456</v>
      </c>
      <c r="G17" s="17">
        <v>6</v>
      </c>
      <c r="H17" s="16">
        <f t="shared" si="1"/>
        <v>41640</v>
      </c>
      <c r="I17" s="16">
        <f ca="1" t="shared" si="2"/>
        <v>41620</v>
      </c>
      <c r="J17" s="18">
        <f ca="1" t="shared" si="3"/>
        <v>20</v>
      </c>
      <c r="K17" s="17">
        <f ca="1" t="shared" si="4"/>
        <v>0</v>
      </c>
      <c r="L17" s="19">
        <f t="shared" si="0"/>
        <v>0</v>
      </c>
      <c r="M17" s="12"/>
    </row>
    <row r="18" spans="1:13" ht="15">
      <c r="A18" s="18">
        <v>15</v>
      </c>
      <c r="B18" s="15">
        <v>25</v>
      </c>
      <c r="C18" s="15"/>
      <c r="D18" s="15"/>
      <c r="E18" s="15"/>
      <c r="F18" s="16">
        <v>41456</v>
      </c>
      <c r="G18" s="17">
        <v>6</v>
      </c>
      <c r="H18" s="16">
        <f t="shared" si="1"/>
        <v>41640</v>
      </c>
      <c r="I18" s="16">
        <f ca="1" t="shared" si="2"/>
        <v>41620</v>
      </c>
      <c r="J18" s="18">
        <f ca="1" t="shared" si="3"/>
        <v>20</v>
      </c>
      <c r="K18" s="17">
        <f ca="1" t="shared" si="4"/>
        <v>0</v>
      </c>
      <c r="L18" s="19">
        <f t="shared" si="0"/>
        <v>0</v>
      </c>
      <c r="M18" s="12"/>
    </row>
    <row r="19" spans="1:13" ht="15">
      <c r="A19" s="18">
        <v>16</v>
      </c>
      <c r="B19" s="15">
        <v>25</v>
      </c>
      <c r="C19" s="15"/>
      <c r="D19" s="15"/>
      <c r="E19" s="15"/>
      <c r="F19" s="16">
        <v>41456</v>
      </c>
      <c r="G19" s="17">
        <v>6</v>
      </c>
      <c r="H19" s="16">
        <f t="shared" si="1"/>
        <v>41640</v>
      </c>
      <c r="I19" s="16">
        <f ca="1" t="shared" si="2"/>
        <v>41620</v>
      </c>
      <c r="J19" s="18">
        <f ca="1" t="shared" si="3"/>
        <v>20</v>
      </c>
      <c r="K19" s="17">
        <f ca="1" t="shared" si="4"/>
        <v>0</v>
      </c>
      <c r="L19" s="19">
        <f t="shared" si="0"/>
        <v>0</v>
      </c>
      <c r="M19" s="12"/>
    </row>
    <row r="20" spans="1:13" ht="15">
      <c r="A20" s="18">
        <v>17</v>
      </c>
      <c r="B20" s="15">
        <v>25</v>
      </c>
      <c r="C20" s="15"/>
      <c r="D20" s="15"/>
      <c r="E20" s="15"/>
      <c r="F20" s="16">
        <v>41456</v>
      </c>
      <c r="G20" s="17">
        <v>6</v>
      </c>
      <c r="H20" s="16">
        <f t="shared" si="1"/>
        <v>41640</v>
      </c>
      <c r="I20" s="16">
        <f ca="1" t="shared" si="2"/>
        <v>41620</v>
      </c>
      <c r="J20" s="18">
        <f ca="1" t="shared" si="3"/>
        <v>20</v>
      </c>
      <c r="K20" s="17">
        <f ca="1" t="shared" si="4"/>
        <v>0</v>
      </c>
      <c r="L20" s="19">
        <f t="shared" si="0"/>
        <v>0</v>
      </c>
      <c r="M20" s="12"/>
    </row>
    <row r="21" spans="1:13" ht="15">
      <c r="A21" s="18">
        <v>18</v>
      </c>
      <c r="B21" s="15">
        <v>25</v>
      </c>
      <c r="C21" s="15"/>
      <c r="D21" s="15"/>
      <c r="E21" s="15"/>
      <c r="F21" s="16">
        <v>41456</v>
      </c>
      <c r="G21" s="17">
        <v>6</v>
      </c>
      <c r="H21" s="16">
        <f t="shared" si="1"/>
        <v>41640</v>
      </c>
      <c r="I21" s="16">
        <f ca="1" t="shared" si="2"/>
        <v>41620</v>
      </c>
      <c r="J21" s="18">
        <f ca="1" t="shared" si="3"/>
        <v>20</v>
      </c>
      <c r="K21" s="17">
        <f ca="1" t="shared" si="4"/>
        <v>0</v>
      </c>
      <c r="L21" s="19">
        <f t="shared" si="0"/>
        <v>0</v>
      </c>
      <c r="M21" s="12"/>
    </row>
    <row r="22" spans="1:13" ht="15">
      <c r="A22" s="18">
        <v>19</v>
      </c>
      <c r="B22" s="15">
        <v>25</v>
      </c>
      <c r="C22" s="15"/>
      <c r="D22" s="15"/>
      <c r="E22" s="15"/>
      <c r="F22" s="16">
        <v>41456</v>
      </c>
      <c r="G22" s="17">
        <v>6</v>
      </c>
      <c r="H22" s="16">
        <f t="shared" si="1"/>
        <v>41640</v>
      </c>
      <c r="I22" s="16">
        <f ca="1" t="shared" si="2"/>
        <v>41620</v>
      </c>
      <c r="J22" s="18">
        <f ca="1" t="shared" si="3"/>
        <v>20</v>
      </c>
      <c r="K22" s="17">
        <f ca="1" t="shared" si="4"/>
        <v>0</v>
      </c>
      <c r="L22" s="19">
        <f t="shared" si="0"/>
        <v>0</v>
      </c>
      <c r="M22" s="12"/>
    </row>
    <row r="23" spans="1:13" ht="15">
      <c r="A23" s="18">
        <v>20</v>
      </c>
      <c r="B23" s="15">
        <v>25</v>
      </c>
      <c r="C23" s="15"/>
      <c r="D23" s="15"/>
      <c r="E23" s="15"/>
      <c r="F23" s="16">
        <v>41456</v>
      </c>
      <c r="G23" s="17">
        <v>6</v>
      </c>
      <c r="H23" s="16">
        <f t="shared" si="1"/>
        <v>41640</v>
      </c>
      <c r="I23" s="16">
        <f ca="1" t="shared" si="2"/>
        <v>41620</v>
      </c>
      <c r="J23" s="18">
        <f ca="1" t="shared" si="3"/>
        <v>20</v>
      </c>
      <c r="K23" s="17">
        <f ca="1" t="shared" si="4"/>
        <v>0</v>
      </c>
      <c r="L23" s="19">
        <f t="shared" si="0"/>
        <v>0</v>
      </c>
      <c r="M23" s="12"/>
    </row>
    <row r="24" spans="1:13" ht="15">
      <c r="A24" s="18">
        <v>21</v>
      </c>
      <c r="B24" s="15">
        <v>25</v>
      </c>
      <c r="C24" s="15"/>
      <c r="D24" s="15"/>
      <c r="E24" s="15"/>
      <c r="F24" s="16">
        <v>41395</v>
      </c>
      <c r="G24" s="17">
        <v>6</v>
      </c>
      <c r="H24" s="16">
        <f t="shared" si="1"/>
        <v>41579</v>
      </c>
      <c r="I24" s="16">
        <f ca="1" t="shared" si="2"/>
        <v>41620</v>
      </c>
      <c r="J24" s="18" t="str">
        <f ca="1" t="shared" si="3"/>
        <v>Просрочено!</v>
      </c>
      <c r="K24" s="17" t="e">
        <f ca="1" t="shared" si="4"/>
        <v>#NUM!</v>
      </c>
      <c r="L24" s="19" t="e">
        <f t="shared" si="0"/>
        <v>#NUM!</v>
      </c>
      <c r="M24" s="12"/>
    </row>
    <row r="25" spans="1:5" ht="15">
      <c r="A25" s="5"/>
      <c r="B25" s="5"/>
      <c r="C25" s="5"/>
      <c r="D25" s="5"/>
      <c r="E25" s="5"/>
    </row>
    <row r="26" spans="1:5" ht="15">
      <c r="A26" s="5" t="s">
        <v>12</v>
      </c>
      <c r="B26" s="5">
        <f>SUM(B4:B17)</f>
        <v>350</v>
      </c>
      <c r="C26" s="5"/>
      <c r="D26" s="5">
        <f>SUM(D4:D17)</f>
        <v>25</v>
      </c>
      <c r="E26" s="5"/>
    </row>
    <row r="27" spans="1:5" ht="15">
      <c r="A27" s="5"/>
      <c r="B27" s="5"/>
      <c r="C27" s="5"/>
      <c r="D27" s="5"/>
      <c r="E27" s="5"/>
    </row>
    <row r="28" spans="1:5" ht="15">
      <c r="A28" s="5"/>
      <c r="B28" s="5"/>
      <c r="C28" s="5"/>
      <c r="D28" s="5"/>
      <c r="E28" s="5"/>
    </row>
    <row r="29" spans="1:5" ht="15">
      <c r="A29" s="5"/>
      <c r="B29" s="5"/>
      <c r="C29" s="5"/>
      <c r="D29" s="5"/>
      <c r="E29" s="5"/>
    </row>
    <row r="30" spans="1:5" ht="15">
      <c r="A30" s="5"/>
      <c r="B30" s="5"/>
      <c r="C30" s="5"/>
      <c r="D30" s="5"/>
      <c r="E30" s="5"/>
    </row>
    <row r="31" spans="1:5" ht="15">
      <c r="A31" s="5"/>
      <c r="B31" s="5"/>
      <c r="C31" s="5"/>
      <c r="D31" s="5"/>
      <c r="E31" s="5"/>
    </row>
    <row r="32" spans="1:5" ht="15">
      <c r="A32" s="5"/>
      <c r="B32" s="5"/>
      <c r="C32" s="5"/>
      <c r="D32" s="5"/>
      <c r="E32" s="5"/>
    </row>
    <row r="33" spans="1:5" ht="15">
      <c r="A33" s="5"/>
      <c r="B33" s="5"/>
      <c r="C33" s="5"/>
      <c r="D33" s="5"/>
      <c r="E33" s="5"/>
    </row>
    <row r="34" spans="1:5" ht="15">
      <c r="A34" s="5"/>
      <c r="B34" s="5"/>
      <c r="C34" s="5"/>
      <c r="D34" s="5"/>
      <c r="E34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H6" sqref="H6"/>
    </sheetView>
  </sheetViews>
  <sheetFormatPr defaultColWidth="9.140625" defaultRowHeight="15"/>
  <cols>
    <col min="2" max="2" width="9.7109375" style="0" customWidth="1"/>
    <col min="6" max="6" width="14.8515625" style="0" customWidth="1"/>
    <col min="8" max="8" width="13.28125" style="0" customWidth="1"/>
    <col min="9" max="9" width="12.8515625" style="0" customWidth="1"/>
    <col min="11" max="11" width="12.00390625" style="0" customWidth="1"/>
    <col min="12" max="12" width="13.00390625" style="0" customWidth="1"/>
  </cols>
  <sheetData>
    <row r="1" spans="1:13" ht="15.7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2"/>
      <c r="K1" s="20"/>
      <c r="L1" s="21">
        <f ca="1">TODAY()</f>
        <v>41620</v>
      </c>
      <c r="M1" s="12"/>
    </row>
    <row r="2" spans="1:13" ht="15">
      <c r="A2" s="14" t="s">
        <v>25</v>
      </c>
      <c r="B2" s="14"/>
      <c r="C2" s="14"/>
      <c r="D2" s="14"/>
      <c r="E2" s="14"/>
      <c r="F2" s="14" t="s">
        <v>30</v>
      </c>
      <c r="G2" s="14"/>
      <c r="H2" s="14"/>
      <c r="I2" s="14"/>
      <c r="J2" s="12"/>
      <c r="K2" s="14"/>
      <c r="L2" s="14"/>
      <c r="M2" s="12"/>
    </row>
    <row r="3" spans="1:15" ht="38.25">
      <c r="A3" s="11" t="s">
        <v>7</v>
      </c>
      <c r="B3" s="11" t="s">
        <v>8</v>
      </c>
      <c r="C3" s="11" t="s">
        <v>13</v>
      </c>
      <c r="D3" s="11" t="s">
        <v>15</v>
      </c>
      <c r="E3" s="11" t="s">
        <v>14</v>
      </c>
      <c r="F3" s="11" t="s">
        <v>0</v>
      </c>
      <c r="G3" s="11" t="s">
        <v>28</v>
      </c>
      <c r="H3" s="11" t="s">
        <v>6</v>
      </c>
      <c r="I3" s="11" t="s">
        <v>2</v>
      </c>
      <c r="J3" s="11" t="s">
        <v>9</v>
      </c>
      <c r="K3" s="11" t="s">
        <v>4</v>
      </c>
      <c r="L3" s="11" t="s">
        <v>3</v>
      </c>
      <c r="M3" s="12"/>
      <c r="N3" s="12"/>
      <c r="O3" s="12"/>
    </row>
    <row r="4" spans="1:13" ht="15">
      <c r="A4" s="15">
        <v>1</v>
      </c>
      <c r="B4" s="15">
        <v>25</v>
      </c>
      <c r="C4" s="15">
        <v>0</v>
      </c>
      <c r="D4" s="15">
        <f>B4-C4</f>
        <v>25</v>
      </c>
      <c r="E4" s="15"/>
      <c r="F4" s="16">
        <v>41456</v>
      </c>
      <c r="G4" s="17">
        <v>6</v>
      </c>
      <c r="H4" s="16">
        <f>_XLL.ДАТАМЕС(F4,G4)</f>
        <v>41640</v>
      </c>
      <c r="I4" s="16">
        <f ca="1">TODAY()</f>
        <v>41620</v>
      </c>
      <c r="J4" s="18">
        <f ca="1">IF(AND(H4-TODAY()&gt;=0,H4-TODAY()&lt;=13),"Срочн реализ",IF(H4-TODAY()&lt;0,"Просрочено!",H4-TODAY()))</f>
        <v>20</v>
      </c>
      <c r="K4" s="17">
        <f ca="1">DATEDIF(TODAY(),H4,"m")</f>
        <v>0</v>
      </c>
      <c r="L4" s="19">
        <f aca="true" t="shared" si="0" ref="L4:L24">K4/G4</f>
        <v>0</v>
      </c>
      <c r="M4" s="12" t="s">
        <v>5</v>
      </c>
    </row>
    <row r="5" spans="1:13" ht="15">
      <c r="A5" s="15">
        <v>2</v>
      </c>
      <c r="B5" s="15">
        <v>25</v>
      </c>
      <c r="C5" s="15"/>
      <c r="D5" s="15"/>
      <c r="E5" s="15"/>
      <c r="F5" s="16">
        <v>41456</v>
      </c>
      <c r="G5" s="17">
        <v>6</v>
      </c>
      <c r="H5" s="16">
        <f aca="true" t="shared" si="1" ref="H5:H24">_XLL.ДАТАМЕС(F5,G5)</f>
        <v>41640</v>
      </c>
      <c r="I5" s="16">
        <f aca="true" ca="1" t="shared" si="2" ref="I5:I24">TODAY()</f>
        <v>41620</v>
      </c>
      <c r="J5" s="18">
        <f aca="true" ca="1" t="shared" si="3" ref="J5:J24">IF(AND(H5-TODAY()&gt;=0,H5-TODAY()&lt;=13),"Срочн реализ",IF(H5-TODAY()&lt;0,"Просрочено!",H5-TODAY()))</f>
        <v>20</v>
      </c>
      <c r="K5" s="17">
        <f aca="true" ca="1" t="shared" si="4" ref="K5:K24">DATEDIF(TODAY(),H5,"m")</f>
        <v>0</v>
      </c>
      <c r="L5" s="19">
        <f t="shared" si="0"/>
        <v>0</v>
      </c>
      <c r="M5" s="12"/>
    </row>
    <row r="6" spans="1:13" ht="15">
      <c r="A6" s="15">
        <v>3</v>
      </c>
      <c r="B6" s="15">
        <v>25</v>
      </c>
      <c r="C6" s="15"/>
      <c r="D6" s="15"/>
      <c r="E6" s="15"/>
      <c r="F6" s="16">
        <v>41456</v>
      </c>
      <c r="G6" s="17">
        <v>6</v>
      </c>
      <c r="H6" s="16">
        <f t="shared" si="1"/>
        <v>41640</v>
      </c>
      <c r="I6" s="16">
        <f ca="1" t="shared" si="2"/>
        <v>41620</v>
      </c>
      <c r="J6" s="18">
        <f ca="1" t="shared" si="3"/>
        <v>20</v>
      </c>
      <c r="K6" s="17">
        <f ca="1" t="shared" si="4"/>
        <v>0</v>
      </c>
      <c r="L6" s="19">
        <f t="shared" si="0"/>
        <v>0</v>
      </c>
      <c r="M6" s="12"/>
    </row>
    <row r="7" spans="1:13" ht="15">
      <c r="A7" s="15">
        <v>4</v>
      </c>
      <c r="B7" s="15">
        <v>25</v>
      </c>
      <c r="C7" s="15"/>
      <c r="D7" s="15"/>
      <c r="E7" s="15"/>
      <c r="F7" s="16">
        <v>41456</v>
      </c>
      <c r="G7" s="17">
        <v>6</v>
      </c>
      <c r="H7" s="16">
        <f t="shared" si="1"/>
        <v>41640</v>
      </c>
      <c r="I7" s="16">
        <f ca="1" t="shared" si="2"/>
        <v>41620</v>
      </c>
      <c r="J7" s="18">
        <f ca="1" t="shared" si="3"/>
        <v>20</v>
      </c>
      <c r="K7" s="17">
        <f ca="1" t="shared" si="4"/>
        <v>0</v>
      </c>
      <c r="L7" s="19">
        <f t="shared" si="0"/>
        <v>0</v>
      </c>
      <c r="M7" s="12"/>
    </row>
    <row r="8" spans="1:13" ht="15">
      <c r="A8" s="15">
        <v>5</v>
      </c>
      <c r="B8" s="15">
        <v>25</v>
      </c>
      <c r="C8" s="15"/>
      <c r="D8" s="15"/>
      <c r="E8" s="15"/>
      <c r="F8" s="16">
        <v>41456</v>
      </c>
      <c r="G8" s="17">
        <v>6</v>
      </c>
      <c r="H8" s="16">
        <f t="shared" si="1"/>
        <v>41640</v>
      </c>
      <c r="I8" s="16">
        <f ca="1" t="shared" si="2"/>
        <v>41620</v>
      </c>
      <c r="J8" s="18">
        <f ca="1" t="shared" si="3"/>
        <v>20</v>
      </c>
      <c r="K8" s="17">
        <f ca="1" t="shared" si="4"/>
        <v>0</v>
      </c>
      <c r="L8" s="19">
        <f t="shared" si="0"/>
        <v>0</v>
      </c>
      <c r="M8" s="12"/>
    </row>
    <row r="9" spans="1:13" ht="15">
      <c r="A9" s="15">
        <v>6</v>
      </c>
      <c r="B9" s="15">
        <v>25</v>
      </c>
      <c r="C9" s="15"/>
      <c r="D9" s="15"/>
      <c r="E9" s="15"/>
      <c r="F9" s="16">
        <v>41456</v>
      </c>
      <c r="G9" s="17">
        <v>6</v>
      </c>
      <c r="H9" s="16">
        <f t="shared" si="1"/>
        <v>41640</v>
      </c>
      <c r="I9" s="16">
        <f ca="1" t="shared" si="2"/>
        <v>41620</v>
      </c>
      <c r="J9" s="18">
        <f ca="1" t="shared" si="3"/>
        <v>20</v>
      </c>
      <c r="K9" s="17">
        <f ca="1" t="shared" si="4"/>
        <v>0</v>
      </c>
      <c r="L9" s="19">
        <f t="shared" si="0"/>
        <v>0</v>
      </c>
      <c r="M9" s="12"/>
    </row>
    <row r="10" spans="1:13" ht="15">
      <c r="A10" s="15">
        <v>7</v>
      </c>
      <c r="B10" s="15">
        <v>25</v>
      </c>
      <c r="C10" s="15"/>
      <c r="D10" s="15"/>
      <c r="E10" s="15"/>
      <c r="F10" s="16">
        <v>41456</v>
      </c>
      <c r="G10" s="17">
        <v>6</v>
      </c>
      <c r="H10" s="16">
        <f t="shared" si="1"/>
        <v>41640</v>
      </c>
      <c r="I10" s="16">
        <f ca="1" t="shared" si="2"/>
        <v>41620</v>
      </c>
      <c r="J10" s="18">
        <f ca="1" t="shared" si="3"/>
        <v>20</v>
      </c>
      <c r="K10" s="17">
        <f ca="1" t="shared" si="4"/>
        <v>0</v>
      </c>
      <c r="L10" s="19">
        <f t="shared" si="0"/>
        <v>0</v>
      </c>
      <c r="M10" s="12"/>
    </row>
    <row r="11" spans="1:13" ht="15">
      <c r="A11" s="15">
        <v>8</v>
      </c>
      <c r="B11" s="15">
        <v>25</v>
      </c>
      <c r="C11" s="15"/>
      <c r="D11" s="15"/>
      <c r="E11" s="15"/>
      <c r="F11" s="16">
        <v>41456</v>
      </c>
      <c r="G11" s="17">
        <v>6</v>
      </c>
      <c r="H11" s="16">
        <f t="shared" si="1"/>
        <v>41640</v>
      </c>
      <c r="I11" s="16">
        <f ca="1" t="shared" si="2"/>
        <v>41620</v>
      </c>
      <c r="J11" s="18">
        <f ca="1" t="shared" si="3"/>
        <v>20</v>
      </c>
      <c r="K11" s="17">
        <f ca="1" t="shared" si="4"/>
        <v>0</v>
      </c>
      <c r="L11" s="19">
        <f t="shared" si="0"/>
        <v>0</v>
      </c>
      <c r="M11" s="12"/>
    </row>
    <row r="12" spans="1:13" ht="15">
      <c r="A12" s="15">
        <v>9</v>
      </c>
      <c r="B12" s="15">
        <v>25</v>
      </c>
      <c r="C12" s="15"/>
      <c r="D12" s="15"/>
      <c r="E12" s="15"/>
      <c r="F12" s="16">
        <v>41456</v>
      </c>
      <c r="G12" s="17">
        <v>6</v>
      </c>
      <c r="H12" s="16">
        <f t="shared" si="1"/>
        <v>41640</v>
      </c>
      <c r="I12" s="16">
        <f ca="1" t="shared" si="2"/>
        <v>41620</v>
      </c>
      <c r="J12" s="18">
        <f ca="1" t="shared" si="3"/>
        <v>20</v>
      </c>
      <c r="K12" s="17">
        <f ca="1" t="shared" si="4"/>
        <v>0</v>
      </c>
      <c r="L12" s="19">
        <f t="shared" si="0"/>
        <v>0</v>
      </c>
      <c r="M12" s="12"/>
    </row>
    <row r="13" spans="1:13" ht="15">
      <c r="A13" s="15">
        <v>10</v>
      </c>
      <c r="B13" s="15">
        <v>25</v>
      </c>
      <c r="C13" s="15"/>
      <c r="D13" s="15"/>
      <c r="E13" s="15"/>
      <c r="F13" s="16">
        <v>41456</v>
      </c>
      <c r="G13" s="17">
        <v>6</v>
      </c>
      <c r="H13" s="16">
        <f t="shared" si="1"/>
        <v>41640</v>
      </c>
      <c r="I13" s="16">
        <f ca="1" t="shared" si="2"/>
        <v>41620</v>
      </c>
      <c r="J13" s="18">
        <f ca="1" t="shared" si="3"/>
        <v>20</v>
      </c>
      <c r="K13" s="17">
        <f ca="1" t="shared" si="4"/>
        <v>0</v>
      </c>
      <c r="L13" s="19">
        <f t="shared" si="0"/>
        <v>0</v>
      </c>
      <c r="M13" s="12"/>
    </row>
    <row r="14" spans="1:13" ht="15">
      <c r="A14" s="15">
        <v>11</v>
      </c>
      <c r="B14" s="15">
        <v>25</v>
      </c>
      <c r="C14" s="15"/>
      <c r="D14" s="15"/>
      <c r="E14" s="15"/>
      <c r="F14" s="16">
        <v>41456</v>
      </c>
      <c r="G14" s="17">
        <v>6</v>
      </c>
      <c r="H14" s="16">
        <f t="shared" si="1"/>
        <v>41640</v>
      </c>
      <c r="I14" s="16">
        <f ca="1" t="shared" si="2"/>
        <v>41620</v>
      </c>
      <c r="J14" s="18">
        <f ca="1" t="shared" si="3"/>
        <v>20</v>
      </c>
      <c r="K14" s="17">
        <f ca="1" t="shared" si="4"/>
        <v>0</v>
      </c>
      <c r="L14" s="19">
        <f t="shared" si="0"/>
        <v>0</v>
      </c>
      <c r="M14" s="12"/>
    </row>
    <row r="15" spans="1:13" ht="15">
      <c r="A15" s="18">
        <v>12</v>
      </c>
      <c r="B15" s="15">
        <v>25</v>
      </c>
      <c r="C15" s="15"/>
      <c r="D15" s="15"/>
      <c r="E15" s="15"/>
      <c r="F15" s="16">
        <v>41456</v>
      </c>
      <c r="G15" s="17">
        <v>6</v>
      </c>
      <c r="H15" s="16">
        <f t="shared" si="1"/>
        <v>41640</v>
      </c>
      <c r="I15" s="16">
        <f ca="1" t="shared" si="2"/>
        <v>41620</v>
      </c>
      <c r="J15" s="18">
        <f ca="1" t="shared" si="3"/>
        <v>20</v>
      </c>
      <c r="K15" s="17">
        <f ca="1" t="shared" si="4"/>
        <v>0</v>
      </c>
      <c r="L15" s="19">
        <f t="shared" si="0"/>
        <v>0</v>
      </c>
      <c r="M15" s="12"/>
    </row>
    <row r="16" spans="1:13" ht="15">
      <c r="A16" s="18">
        <v>13</v>
      </c>
      <c r="B16" s="15">
        <v>25</v>
      </c>
      <c r="C16" s="15"/>
      <c r="D16" s="15"/>
      <c r="E16" s="15"/>
      <c r="F16" s="16">
        <v>41456</v>
      </c>
      <c r="G16" s="17">
        <v>6</v>
      </c>
      <c r="H16" s="16">
        <f t="shared" si="1"/>
        <v>41640</v>
      </c>
      <c r="I16" s="16">
        <f ca="1" t="shared" si="2"/>
        <v>41620</v>
      </c>
      <c r="J16" s="18">
        <f ca="1" t="shared" si="3"/>
        <v>20</v>
      </c>
      <c r="K16" s="17">
        <f ca="1" t="shared" si="4"/>
        <v>0</v>
      </c>
      <c r="L16" s="19">
        <f t="shared" si="0"/>
        <v>0</v>
      </c>
      <c r="M16" s="12"/>
    </row>
    <row r="17" spans="1:13" ht="15">
      <c r="A17" s="18">
        <v>14</v>
      </c>
      <c r="B17" s="15">
        <v>25</v>
      </c>
      <c r="C17" s="15"/>
      <c r="D17" s="15"/>
      <c r="E17" s="15"/>
      <c r="F17" s="16">
        <v>41456</v>
      </c>
      <c r="G17" s="17">
        <v>6</v>
      </c>
      <c r="H17" s="16">
        <f t="shared" si="1"/>
        <v>41640</v>
      </c>
      <c r="I17" s="16">
        <f ca="1" t="shared" si="2"/>
        <v>41620</v>
      </c>
      <c r="J17" s="18">
        <f ca="1" t="shared" si="3"/>
        <v>20</v>
      </c>
      <c r="K17" s="17">
        <f ca="1" t="shared" si="4"/>
        <v>0</v>
      </c>
      <c r="L17" s="19">
        <f t="shared" si="0"/>
        <v>0</v>
      </c>
      <c r="M17" s="12"/>
    </row>
    <row r="18" spans="1:13" ht="15">
      <c r="A18" s="18">
        <v>15</v>
      </c>
      <c r="B18" s="15">
        <v>25</v>
      </c>
      <c r="C18" s="15"/>
      <c r="D18" s="15"/>
      <c r="E18" s="15"/>
      <c r="F18" s="16">
        <v>41456</v>
      </c>
      <c r="G18" s="17">
        <v>6</v>
      </c>
      <c r="H18" s="16">
        <f t="shared" si="1"/>
        <v>41640</v>
      </c>
      <c r="I18" s="16">
        <f ca="1" t="shared" si="2"/>
        <v>41620</v>
      </c>
      <c r="J18" s="18">
        <f ca="1" t="shared" si="3"/>
        <v>20</v>
      </c>
      <c r="K18" s="17">
        <f ca="1" t="shared" si="4"/>
        <v>0</v>
      </c>
      <c r="L18" s="19">
        <f t="shared" si="0"/>
        <v>0</v>
      </c>
      <c r="M18" s="12"/>
    </row>
    <row r="19" spans="1:13" ht="15">
      <c r="A19" s="18">
        <v>16</v>
      </c>
      <c r="B19" s="15">
        <v>25</v>
      </c>
      <c r="C19" s="15"/>
      <c r="D19" s="15"/>
      <c r="E19" s="15"/>
      <c r="F19" s="16">
        <v>41456</v>
      </c>
      <c r="G19" s="17">
        <v>6</v>
      </c>
      <c r="H19" s="16">
        <f t="shared" si="1"/>
        <v>41640</v>
      </c>
      <c r="I19" s="16">
        <f ca="1" t="shared" si="2"/>
        <v>41620</v>
      </c>
      <c r="J19" s="18">
        <f ca="1" t="shared" si="3"/>
        <v>20</v>
      </c>
      <c r="K19" s="17">
        <f ca="1" t="shared" si="4"/>
        <v>0</v>
      </c>
      <c r="L19" s="19">
        <f t="shared" si="0"/>
        <v>0</v>
      </c>
      <c r="M19" s="12"/>
    </row>
    <row r="20" spans="1:13" ht="15">
      <c r="A20" s="18">
        <v>17</v>
      </c>
      <c r="B20" s="15">
        <v>25</v>
      </c>
      <c r="C20" s="15"/>
      <c r="D20" s="15"/>
      <c r="E20" s="15"/>
      <c r="F20" s="16">
        <v>41456</v>
      </c>
      <c r="G20" s="17">
        <v>6</v>
      </c>
      <c r="H20" s="16">
        <f t="shared" si="1"/>
        <v>41640</v>
      </c>
      <c r="I20" s="16">
        <f ca="1" t="shared" si="2"/>
        <v>41620</v>
      </c>
      <c r="J20" s="18">
        <f ca="1" t="shared" si="3"/>
        <v>20</v>
      </c>
      <c r="K20" s="17">
        <f ca="1" t="shared" si="4"/>
        <v>0</v>
      </c>
      <c r="L20" s="19">
        <f t="shared" si="0"/>
        <v>0</v>
      </c>
      <c r="M20" s="12"/>
    </row>
    <row r="21" spans="1:13" ht="15">
      <c r="A21" s="18">
        <v>18</v>
      </c>
      <c r="B21" s="15">
        <v>25</v>
      </c>
      <c r="C21" s="15"/>
      <c r="D21" s="15"/>
      <c r="E21" s="15"/>
      <c r="F21" s="16">
        <v>41456</v>
      </c>
      <c r="G21" s="17">
        <v>6</v>
      </c>
      <c r="H21" s="16">
        <f t="shared" si="1"/>
        <v>41640</v>
      </c>
      <c r="I21" s="16">
        <f ca="1" t="shared" si="2"/>
        <v>41620</v>
      </c>
      <c r="J21" s="18">
        <f ca="1" t="shared" si="3"/>
        <v>20</v>
      </c>
      <c r="K21" s="17">
        <f ca="1" t="shared" si="4"/>
        <v>0</v>
      </c>
      <c r="L21" s="19">
        <f t="shared" si="0"/>
        <v>0</v>
      </c>
      <c r="M21" s="12"/>
    </row>
    <row r="22" spans="1:13" ht="15">
      <c r="A22" s="18">
        <v>19</v>
      </c>
      <c r="B22" s="15">
        <v>25</v>
      </c>
      <c r="C22" s="15"/>
      <c r="D22" s="15"/>
      <c r="E22" s="15"/>
      <c r="F22" s="16">
        <v>41456</v>
      </c>
      <c r="G22" s="17">
        <v>6</v>
      </c>
      <c r="H22" s="16">
        <f t="shared" si="1"/>
        <v>41640</v>
      </c>
      <c r="I22" s="16">
        <f ca="1" t="shared" si="2"/>
        <v>41620</v>
      </c>
      <c r="J22" s="18">
        <f ca="1" t="shared" si="3"/>
        <v>20</v>
      </c>
      <c r="K22" s="17">
        <f ca="1" t="shared" si="4"/>
        <v>0</v>
      </c>
      <c r="L22" s="19">
        <f t="shared" si="0"/>
        <v>0</v>
      </c>
      <c r="M22" s="12"/>
    </row>
    <row r="23" spans="1:13" ht="15">
      <c r="A23" s="18">
        <v>20</v>
      </c>
      <c r="B23" s="15">
        <v>25</v>
      </c>
      <c r="C23" s="15"/>
      <c r="D23" s="15"/>
      <c r="E23" s="15"/>
      <c r="F23" s="16">
        <v>41456</v>
      </c>
      <c r="G23" s="17">
        <v>6</v>
      </c>
      <c r="H23" s="16">
        <f t="shared" si="1"/>
        <v>41640</v>
      </c>
      <c r="I23" s="16">
        <f ca="1" t="shared" si="2"/>
        <v>41620</v>
      </c>
      <c r="J23" s="18">
        <f ca="1" t="shared" si="3"/>
        <v>20</v>
      </c>
      <c r="K23" s="17">
        <f ca="1" t="shared" si="4"/>
        <v>0</v>
      </c>
      <c r="L23" s="19">
        <f t="shared" si="0"/>
        <v>0</v>
      </c>
      <c r="M23" s="12"/>
    </row>
    <row r="24" spans="1:13" ht="15">
      <c r="A24" s="18">
        <v>21</v>
      </c>
      <c r="B24" s="15">
        <v>25</v>
      </c>
      <c r="C24" s="15"/>
      <c r="D24" s="15"/>
      <c r="E24" s="15"/>
      <c r="F24" s="16">
        <v>41395</v>
      </c>
      <c r="G24" s="17">
        <v>6</v>
      </c>
      <c r="H24" s="16">
        <f t="shared" si="1"/>
        <v>41579</v>
      </c>
      <c r="I24" s="16">
        <f ca="1" t="shared" si="2"/>
        <v>41620</v>
      </c>
      <c r="J24" s="18" t="str">
        <f ca="1" t="shared" si="3"/>
        <v>Просрочено!</v>
      </c>
      <c r="K24" s="17" t="e">
        <f ca="1" t="shared" si="4"/>
        <v>#NUM!</v>
      </c>
      <c r="L24" s="19" t="e">
        <f t="shared" si="0"/>
        <v>#NUM!</v>
      </c>
      <c r="M24" s="12"/>
    </row>
    <row r="25" spans="1:5" ht="15">
      <c r="A25" s="5"/>
      <c r="B25" s="5"/>
      <c r="C25" s="5"/>
      <c r="D25" s="5"/>
      <c r="E25" s="5"/>
    </row>
    <row r="26" spans="1:5" ht="15">
      <c r="A26" s="5" t="s">
        <v>12</v>
      </c>
      <c r="B26" s="5">
        <f>SUM(B4:B17)</f>
        <v>350</v>
      </c>
      <c r="C26" s="5"/>
      <c r="D26" s="5">
        <f>SUM(D4:D17)</f>
        <v>25</v>
      </c>
      <c r="E26" s="5"/>
    </row>
    <row r="27" spans="1:5" ht="15">
      <c r="A27" s="5"/>
      <c r="B27" s="5"/>
      <c r="C27" s="5"/>
      <c r="D27" s="5"/>
      <c r="E27" s="5"/>
    </row>
    <row r="28" spans="1:5" ht="15">
      <c r="A28" s="5"/>
      <c r="B28" s="5"/>
      <c r="C28" s="5"/>
      <c r="D28" s="5"/>
      <c r="E28" s="5"/>
    </row>
    <row r="29" spans="1:5" ht="15">
      <c r="A29" s="5"/>
      <c r="B29" s="5"/>
      <c r="C29" s="5"/>
      <c r="D29" s="5"/>
      <c r="E29" s="5"/>
    </row>
    <row r="30" spans="1:5" ht="15">
      <c r="A30" s="5"/>
      <c r="B30" s="5"/>
      <c r="C30" s="5"/>
      <c r="D30" s="5"/>
      <c r="E30" s="5"/>
    </row>
    <row r="31" spans="1:5" ht="15">
      <c r="A31" s="5"/>
      <c r="B31" s="5"/>
      <c r="C31" s="5"/>
      <c r="D31" s="5"/>
      <c r="E31" s="5"/>
    </row>
    <row r="32" spans="1:5" ht="15">
      <c r="A32" s="5"/>
      <c r="B32" s="5"/>
      <c r="C32" s="5"/>
      <c r="D32" s="5"/>
      <c r="E32" s="5"/>
    </row>
    <row r="33" spans="1:5" ht="15">
      <c r="A33" s="5"/>
      <c r="B33" s="5"/>
      <c r="C33" s="5"/>
      <c r="D33" s="5"/>
      <c r="E33" s="5"/>
    </row>
    <row r="34" spans="1:5" ht="15">
      <c r="A34" s="5"/>
      <c r="B34" s="5"/>
      <c r="C34" s="5"/>
      <c r="D34" s="5"/>
      <c r="E34" s="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39.28125" style="0" bestFit="1" customWidth="1"/>
    <col min="3" max="3" width="10.421875" style="0" customWidth="1"/>
    <col min="7" max="7" width="12.28125" style="0" customWidth="1"/>
    <col min="8" max="8" width="10.140625" style="0" customWidth="1"/>
    <col min="9" max="9" width="10.7109375" style="0" customWidth="1"/>
  </cols>
  <sheetData>
    <row r="1" spans="1:7" ht="15">
      <c r="A1" s="202" t="s">
        <v>17</v>
      </c>
      <c r="B1" s="202"/>
      <c r="D1" s="203" t="s">
        <v>18</v>
      </c>
      <c r="E1" s="203"/>
      <c r="F1" s="203"/>
      <c r="G1" s="25">
        <f ca="1">TODAY()</f>
        <v>41620</v>
      </c>
    </row>
    <row r="2" spans="8:9" ht="15">
      <c r="H2" s="204" t="s">
        <v>41</v>
      </c>
      <c r="I2" s="204"/>
    </row>
    <row r="3" spans="1:9" ht="38.25">
      <c r="A3" s="11" t="s">
        <v>19</v>
      </c>
      <c r="B3" s="11" t="s">
        <v>20</v>
      </c>
      <c r="C3" s="23" t="s">
        <v>21</v>
      </c>
      <c r="D3" s="11" t="s">
        <v>22</v>
      </c>
      <c r="E3" s="11" t="s">
        <v>34</v>
      </c>
      <c r="F3" s="11" t="s">
        <v>13</v>
      </c>
      <c r="G3" s="11" t="s">
        <v>23</v>
      </c>
      <c r="H3" s="11" t="s">
        <v>39</v>
      </c>
      <c r="I3" s="11" t="s">
        <v>40</v>
      </c>
    </row>
    <row r="4" spans="1:9" ht="15">
      <c r="A4" s="15">
        <v>1</v>
      </c>
      <c r="B4" s="28" t="str">
        <f>NewTecГрунт!H2</f>
        <v>Greblon C2+ (грунтовка)</v>
      </c>
      <c r="C4" s="15">
        <v>624</v>
      </c>
      <c r="D4" s="9">
        <f>NewTecГрунт!B29</f>
        <v>720</v>
      </c>
      <c r="E4" s="9">
        <f>C4+D4</f>
        <v>1344</v>
      </c>
      <c r="F4" s="9">
        <f>NewTecГрунт!C29</f>
        <v>0</v>
      </c>
      <c r="G4" s="9">
        <f>E4-F4</f>
        <v>1344</v>
      </c>
      <c r="H4" s="1"/>
      <c r="I4" s="1"/>
    </row>
    <row r="5" spans="1:9" ht="15">
      <c r="A5" s="15">
        <v>2</v>
      </c>
      <c r="B5" s="28"/>
      <c r="C5" s="15"/>
      <c r="D5" s="9"/>
      <c r="E5" s="9">
        <f aca="true" t="shared" si="0" ref="E5:E11">C5+D5</f>
        <v>0</v>
      </c>
      <c r="F5" s="9"/>
      <c r="G5" s="9"/>
      <c r="H5" s="1"/>
      <c r="I5" s="1"/>
    </row>
    <row r="6" spans="1:9" ht="15">
      <c r="A6" s="15">
        <v>2</v>
      </c>
      <c r="B6" s="28" t="str">
        <f>'ETERNA (грунтовка)'!F2</f>
        <v>ETERNA (грунтовка)</v>
      </c>
      <c r="C6" s="15">
        <v>325</v>
      </c>
      <c r="D6" s="9"/>
      <c r="E6" s="9">
        <f t="shared" si="0"/>
        <v>325</v>
      </c>
      <c r="F6" s="9"/>
      <c r="G6" s="9"/>
      <c r="H6" s="1"/>
      <c r="I6" s="1"/>
    </row>
    <row r="7" spans="1:9" ht="15">
      <c r="A7" s="15">
        <v>2</v>
      </c>
      <c r="B7" s="28" t="str">
        <f>'ETERNA (верхн слой)'!F2</f>
        <v>ETERNA (верхний слой)</v>
      </c>
      <c r="C7" s="15">
        <v>675</v>
      </c>
      <c r="D7" s="9"/>
      <c r="E7" s="9">
        <f t="shared" si="0"/>
        <v>675</v>
      </c>
      <c r="F7" s="9"/>
      <c r="G7" s="9"/>
      <c r="H7" s="1"/>
      <c r="I7" s="1"/>
    </row>
    <row r="8" spans="1:9" ht="15">
      <c r="A8" s="15">
        <v>3</v>
      </c>
      <c r="B8" s="28" t="str">
        <f>'М-М (грунтовка)'!F2</f>
        <v>М-М сырое по сырому (грунтовка)</v>
      </c>
      <c r="C8" s="15">
        <v>262</v>
      </c>
      <c r="D8" s="9"/>
      <c r="E8" s="9">
        <f t="shared" si="0"/>
        <v>262</v>
      </c>
      <c r="F8" s="9"/>
      <c r="G8" s="9"/>
      <c r="H8" s="1"/>
      <c r="I8" s="1"/>
    </row>
    <row r="9" spans="1:9" ht="15">
      <c r="A9" s="15">
        <v>4</v>
      </c>
      <c r="B9" s="28" t="str">
        <f>'М-М (верхн слой)'!F2</f>
        <v>М-М сырое по сырому (верхний слой)</v>
      </c>
      <c r="C9" s="15">
        <v>210</v>
      </c>
      <c r="D9" s="9"/>
      <c r="E9" s="9">
        <f t="shared" si="0"/>
        <v>210</v>
      </c>
      <c r="F9" s="9"/>
      <c r="G9" s="9"/>
      <c r="H9" s="1"/>
      <c r="I9" s="1"/>
    </row>
    <row r="10" spans="1:9" ht="15">
      <c r="A10" s="1"/>
      <c r="B10" s="29" t="s">
        <v>33</v>
      </c>
      <c r="C10" s="9">
        <v>363</v>
      </c>
      <c r="D10" s="9">
        <v>200</v>
      </c>
      <c r="E10" s="9">
        <f t="shared" si="0"/>
        <v>563</v>
      </c>
      <c r="F10" s="9"/>
      <c r="G10" s="9"/>
      <c r="H10" s="1"/>
      <c r="I10" s="1"/>
    </row>
    <row r="11" spans="1:9" ht="15">
      <c r="A11" s="1"/>
      <c r="B11" s="1"/>
      <c r="C11" s="9"/>
      <c r="D11" s="9"/>
      <c r="E11" s="9">
        <f t="shared" si="0"/>
        <v>0</v>
      </c>
      <c r="F11" s="9"/>
      <c r="G11" s="9"/>
      <c r="H11" s="1"/>
      <c r="I11" s="1"/>
    </row>
    <row r="12" spans="1:9" ht="15">
      <c r="A12" s="1"/>
      <c r="B12" s="1"/>
      <c r="C12" s="9"/>
      <c r="D12" s="9"/>
      <c r="E12" s="9"/>
      <c r="F12" s="9"/>
      <c r="G12" s="9"/>
      <c r="H12" s="1"/>
      <c r="I12" s="1"/>
    </row>
    <row r="13" spans="1:9" ht="15">
      <c r="A13" s="1"/>
      <c r="B13" s="1"/>
      <c r="C13" s="9"/>
      <c r="D13" s="9"/>
      <c r="E13" s="9"/>
      <c r="F13" s="9"/>
      <c r="G13" s="9"/>
      <c r="H13" s="1"/>
      <c r="I13" s="1"/>
    </row>
    <row r="14" spans="1:9" ht="15">
      <c r="A14" s="1"/>
      <c r="B14" s="1"/>
      <c r="C14" s="9"/>
      <c r="D14" s="9"/>
      <c r="E14" s="9"/>
      <c r="F14" s="9"/>
      <c r="G14" s="9"/>
      <c r="H14" s="1"/>
      <c r="I14" s="1"/>
    </row>
    <row r="15" spans="1:9" ht="15">
      <c r="A15" s="1"/>
      <c r="B15" s="1"/>
      <c r="C15" s="9"/>
      <c r="D15" s="9"/>
      <c r="E15" s="9"/>
      <c r="F15" s="9"/>
      <c r="G15" s="9"/>
      <c r="H15" s="1"/>
      <c r="I15" s="1"/>
    </row>
    <row r="16" spans="1:9" ht="15">
      <c r="A16" s="1"/>
      <c r="B16" s="1"/>
      <c r="C16" s="9"/>
      <c r="D16" s="9"/>
      <c r="E16" s="9"/>
      <c r="F16" s="9"/>
      <c r="G16" s="9"/>
      <c r="H16" s="1"/>
      <c r="I16" s="1"/>
    </row>
    <row r="17" spans="1:9" ht="15">
      <c r="A17" s="1"/>
      <c r="B17" s="1"/>
      <c r="C17" s="9"/>
      <c r="D17" s="9"/>
      <c r="E17" s="9"/>
      <c r="F17" s="9"/>
      <c r="G17" s="9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3">
    <mergeCell ref="A1:B1"/>
    <mergeCell ref="D1:F1"/>
    <mergeCell ref="H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Swarog</cp:lastModifiedBy>
  <dcterms:created xsi:type="dcterms:W3CDTF">2006-09-28T05:33:49Z</dcterms:created>
  <dcterms:modified xsi:type="dcterms:W3CDTF">2013-12-12T14:38:01Z</dcterms:modified>
  <cp:category/>
  <cp:version/>
  <cp:contentType/>
  <cp:contentStatus/>
</cp:coreProperties>
</file>