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СП" sheetId="1" r:id="rId1"/>
    <sheet name="Обор. СП" sheetId="2" r:id="rId2"/>
  </sheets>
  <definedNames>
    <definedName name="_xlfn.AVERAGEIF" hidden="1">#NAME?</definedName>
    <definedName name="_xlfn.COUNTIFS" hidden="1">#NAME?</definedName>
    <definedName name="_xlfn.NUMBERVALUE" hidden="1">#NAME?</definedName>
    <definedName name="_xlfn.SUMIFS" hidden="1">#NAME?</definedName>
    <definedName name="_xlnm.Print_Titles" localSheetId="0">'СП'!$5:$7</definedName>
  </definedNames>
  <calcPr fullCalcOnLoad="1"/>
</workbook>
</file>

<file path=xl/sharedStrings.xml><?xml version="1.0" encoding="utf-8"?>
<sst xmlns="http://schemas.openxmlformats.org/spreadsheetml/2006/main" count="91" uniqueCount="74">
  <si>
    <t>№ п/п</t>
  </si>
  <si>
    <t>Оценка за теоретические знания</t>
  </si>
  <si>
    <t>Общая оценка по предмету обучения</t>
  </si>
  <si>
    <t>Примечание</t>
  </si>
  <si>
    <t>Оценка за:</t>
  </si>
  <si>
    <t>1 вопрос</t>
  </si>
  <si>
    <t>2 вопрос</t>
  </si>
  <si>
    <t>3 вопрос</t>
  </si>
  <si>
    <t>4 вопрос</t>
  </si>
  <si>
    <t>5 вопрос</t>
  </si>
  <si>
    <t>6 вопрос</t>
  </si>
  <si>
    <t>7 вопрос</t>
  </si>
  <si>
    <t>8 вопрос</t>
  </si>
  <si>
    <t>9 вопрос</t>
  </si>
  <si>
    <t>10 вопрос</t>
  </si>
  <si>
    <t>Общие результаты контрольного занятия</t>
  </si>
  <si>
    <t>По списку</t>
  </si>
  <si>
    <t>чел.</t>
  </si>
  <si>
    <t>Категория военнослужащих</t>
  </si>
  <si>
    <t>Проверено</t>
  </si>
  <si>
    <t>Количество оценок</t>
  </si>
  <si>
    <t>% положит. оценок</t>
  </si>
  <si>
    <t>Оценка</t>
  </si>
  <si>
    <t>Всего проверено</t>
  </si>
  <si>
    <t>%</t>
  </si>
  <si>
    <t>отл.</t>
  </si>
  <si>
    <t>хор.</t>
  </si>
  <si>
    <t>уд.</t>
  </si>
  <si>
    <t>неуд.</t>
  </si>
  <si>
    <t>Из них получили оценки:</t>
  </si>
  <si>
    <t>«отлично»</t>
  </si>
  <si>
    <t>«хорошо»</t>
  </si>
  <si>
    <t>«удовлетвор.»</t>
  </si>
  <si>
    <t>Руководитель занятия</t>
  </si>
  <si>
    <t>«неудовлетв.»</t>
  </si>
  <si>
    <t>Положительно оценены</t>
  </si>
  <si>
    <t>Проверяющий</t>
  </si>
  <si>
    <t>ИТОГО:</t>
  </si>
  <si>
    <t>Общая оценка</t>
  </si>
  <si>
    <t>№ теста</t>
  </si>
  <si>
    <t>Фамилия,             инициалы</t>
  </si>
  <si>
    <t>По уважительным причинам отсутствует__________ чел.</t>
  </si>
  <si>
    <t>30 сентября 2014 года</t>
  </si>
  <si>
    <t>Кулешова Е.Н.</t>
  </si>
  <si>
    <t>Худая О.В.</t>
  </si>
  <si>
    <t>Пехота Е.И.</t>
  </si>
  <si>
    <t>Смолер А.В.</t>
  </si>
  <si>
    <t>Борисенко Е.И.</t>
  </si>
  <si>
    <t>Бутковская Л.К.</t>
  </si>
  <si>
    <t>Царун Т.П.</t>
  </si>
  <si>
    <t>Зубарь Н.В.</t>
  </si>
  <si>
    <t>Хрущева С.Г.</t>
  </si>
  <si>
    <t>Чубчик А.А.</t>
  </si>
  <si>
    <t>Бабина Е.А.</t>
  </si>
  <si>
    <t>Кучинская И.Н.</t>
  </si>
  <si>
    <t>Пацук В.И.</t>
  </si>
  <si>
    <t>Черлинко М.И.</t>
  </si>
  <si>
    <t>Терех Т.С.</t>
  </si>
  <si>
    <t>Канаш С.А.</t>
  </si>
  <si>
    <t>Скрит Г.Н.</t>
  </si>
  <si>
    <t>Леосевич Г.А.</t>
  </si>
  <si>
    <t>Бродецкий С.Н.</t>
  </si>
  <si>
    <t>Королева А.Ф.</t>
  </si>
  <si>
    <t>Воробьева М.Н.</t>
  </si>
  <si>
    <t>гражданский персонал</t>
  </si>
  <si>
    <t>вакант</t>
  </si>
  <si>
    <t>ВЕДОМАСТЬ</t>
  </si>
  <si>
    <t>отпуск</t>
  </si>
  <si>
    <t>«30» сентября 2014 г.</t>
  </si>
  <si>
    <t>по специальной подготовке</t>
  </si>
  <si>
    <t>удов.</t>
  </si>
  <si>
    <t>неуд</t>
  </si>
  <si>
    <t>полож</t>
  </si>
  <si>
    <t xml:space="preserve">учета результатов проведения контрольного занятия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</si>
</sst>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2" xfId="57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57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9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57" applyNumberFormat="1" applyFont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4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B1" sqref="B1:C16384"/>
    </sheetView>
  </sheetViews>
  <sheetFormatPr defaultColWidth="9.00390625" defaultRowHeight="12.75"/>
  <cols>
    <col min="1" max="1" width="4.375" style="0" customWidth="1"/>
    <col min="2" max="2" width="17.625" style="0" customWidth="1"/>
    <col min="3" max="13" width="5.75390625" style="0" customWidth="1"/>
    <col min="14" max="14" width="9.875" style="0" customWidth="1"/>
    <col min="15" max="15" width="14.00390625" style="0" customWidth="1"/>
    <col min="16" max="20" width="9.125" style="0" customWidth="1"/>
    <col min="22" max="22" width="23.00390625" style="0" bestFit="1" customWidth="1"/>
  </cols>
  <sheetData>
    <row r="1" spans="1:15" s="6" customFormat="1" ht="18.75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" s="6" customFormat="1" ht="18.75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25</v>
      </c>
      <c r="Q2" s="26">
        <v>0.5</v>
      </c>
      <c r="R2"/>
      <c r="S2"/>
      <c r="T2"/>
      <c r="U2" s="26">
        <v>1</v>
      </c>
      <c r="V2" s="33">
        <f>IF(Q8&gt;=5,5,)</f>
        <v>5</v>
      </c>
      <c r="W2" s="33">
        <f>IF(SUM(Q8:S8)=10,5,)</f>
        <v>5</v>
      </c>
    </row>
    <row r="3" spans="1:23" s="6" customFormat="1" ht="18.75">
      <c r="A3" s="7" t="s">
        <v>69</v>
      </c>
      <c r="B3" s="5"/>
      <c r="C3" s="5"/>
      <c r="D3" s="5"/>
      <c r="E3" s="5"/>
      <c r="F3" s="5"/>
      <c r="G3" s="5"/>
      <c r="H3" s="5"/>
      <c r="I3" s="5"/>
      <c r="J3" s="7" t="s">
        <v>42</v>
      </c>
      <c r="K3" s="5"/>
      <c r="L3" s="5"/>
      <c r="M3" s="5"/>
      <c r="N3" s="5"/>
      <c r="O3" s="5"/>
      <c r="P3" s="6" t="s">
        <v>26</v>
      </c>
      <c r="Q3"/>
      <c r="R3" s="26">
        <v>0.5</v>
      </c>
      <c r="S3"/>
      <c r="T3"/>
      <c r="U3" s="26">
        <v>0.9</v>
      </c>
      <c r="V3" s="33">
        <f>IF(SUM(Q8:R8)&gt;=5,4,)</f>
        <v>4</v>
      </c>
      <c r="W3" s="33">
        <f>IF(SUM(Q8:S8)&gt;=9,4,)</f>
        <v>4</v>
      </c>
    </row>
    <row r="4" spans="1:22" ht="18">
      <c r="A4" s="4"/>
      <c r="B4" s="37"/>
      <c r="C4" s="37"/>
      <c r="D4" s="37"/>
      <c r="E4" s="37"/>
      <c r="F4" s="4"/>
      <c r="G4" s="4"/>
      <c r="H4" s="4"/>
      <c r="I4" s="4"/>
      <c r="P4" s="6" t="s">
        <v>70</v>
      </c>
      <c r="U4" s="26">
        <v>0.8</v>
      </c>
      <c r="V4" s="33">
        <f>IF(SUM(Q8:S8)&gt;=8,3,)</f>
        <v>3</v>
      </c>
    </row>
    <row r="5" spans="1:16" ht="18" customHeight="1">
      <c r="A5" s="36" t="s">
        <v>0</v>
      </c>
      <c r="B5" s="36" t="s">
        <v>40</v>
      </c>
      <c r="C5" s="35" t="s">
        <v>39</v>
      </c>
      <c r="D5" s="36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5" t="s">
        <v>2</v>
      </c>
      <c r="O5" s="36" t="s">
        <v>3</v>
      </c>
      <c r="P5" s="6" t="s">
        <v>28</v>
      </c>
    </row>
    <row r="6" spans="1:22" ht="16.5">
      <c r="A6" s="36"/>
      <c r="B6" s="36"/>
      <c r="C6" s="35"/>
      <c r="D6" s="36" t="s">
        <v>4</v>
      </c>
      <c r="E6" s="36"/>
      <c r="F6" s="36"/>
      <c r="G6" s="36"/>
      <c r="H6" s="36"/>
      <c r="I6" s="36"/>
      <c r="J6" s="36"/>
      <c r="K6" s="36"/>
      <c r="L6" s="36"/>
      <c r="M6" s="36"/>
      <c r="N6" s="35"/>
      <c r="O6" s="36"/>
      <c r="U6" t="s">
        <v>71</v>
      </c>
      <c r="V6" t="s">
        <v>72</v>
      </c>
    </row>
    <row r="7" spans="1:20" ht="60.75">
      <c r="A7" s="36"/>
      <c r="B7" s="36"/>
      <c r="C7" s="35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5"/>
      <c r="O7" s="36"/>
      <c r="Q7" s="27">
        <v>5</v>
      </c>
      <c r="R7" s="27">
        <v>4</v>
      </c>
      <c r="S7" s="27">
        <v>3</v>
      </c>
      <c r="T7" s="27">
        <v>2</v>
      </c>
    </row>
    <row r="8" spans="1:23" ht="18.75" customHeight="1">
      <c r="A8" s="2">
        <v>1</v>
      </c>
      <c r="B8" s="1" t="s">
        <v>43</v>
      </c>
      <c r="C8" s="2">
        <v>1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51">
        <f>IF(T8&gt;2,2,IF(AND(SUM(Q8:S8)&gt;=8,T8&lt;=2),3,IF(AND(SUM(Q8:S8)&gt;=9,T8&lt;=1),4,5)))</f>
        <v>3</v>
      </c>
      <c r="O8" s="2"/>
      <c r="Q8" s="27">
        <f>_xlfn.COUNTIFS(D8:M8,5)</f>
        <v>5</v>
      </c>
      <c r="R8" s="27">
        <f>_xlfn.COUNTIFS(D8:M8,4)</f>
        <v>0</v>
      </c>
      <c r="S8" s="27">
        <f>_xlfn.COUNTIFS(D8:M8,3)</f>
        <v>5</v>
      </c>
      <c r="T8" s="27">
        <f>_xlfn.COUNTIFS(D8:M8,2)</f>
        <v>0</v>
      </c>
      <c r="U8" s="34"/>
      <c r="V8" s="50"/>
      <c r="W8" s="33"/>
    </row>
    <row r="9" spans="1:20" ht="18.75" customHeight="1">
      <c r="A9" s="2">
        <v>2</v>
      </c>
      <c r="B9" s="1" t="s">
        <v>44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67</v>
      </c>
      <c r="Q9" s="27">
        <f aca="true" t="shared" si="0" ref="Q9:Q28">_xlfn.COUNTIFS(D9:M9,$Q$7)</f>
        <v>0</v>
      </c>
      <c r="R9" s="27">
        <f aca="true" t="shared" si="1" ref="R9:R28">_xlfn.COUNTIFS(D9:M9,$R$7)</f>
        <v>0</v>
      </c>
      <c r="S9" s="27">
        <f aca="true" t="shared" si="2" ref="S8:S28">_xlfn.COUNTIFS(D9:M9,$S$7)</f>
        <v>0</v>
      </c>
      <c r="T9" s="27">
        <f aca="true" t="shared" si="3" ref="T9:T28">_xlfn.COUNTIFS(D9:M9,$T$7)</f>
        <v>0</v>
      </c>
    </row>
    <row r="10" spans="1:20" ht="18.75" customHeight="1">
      <c r="A10" s="2">
        <v>3</v>
      </c>
      <c r="B10" s="1" t="s">
        <v>45</v>
      </c>
      <c r="C10" s="2">
        <v>1</v>
      </c>
      <c r="D10" s="2">
        <v>5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5</v>
      </c>
      <c r="K10" s="2">
        <v>4</v>
      </c>
      <c r="L10" s="2">
        <v>5</v>
      </c>
      <c r="M10" s="2">
        <v>4</v>
      </c>
      <c r="N10" s="2">
        <f aca="true" t="shared" si="4" ref="N10:N30">IF(Q10&gt;=9,5,IF(SUM(Q10:R10)&gt;=8,4,IF(SUM(Q10:S10)&gt;=8,3,IF(T10&gt;=3,2," "))))</f>
        <v>4</v>
      </c>
      <c r="O10" s="2"/>
      <c r="Q10" s="27">
        <f t="shared" si="0"/>
        <v>5</v>
      </c>
      <c r="R10" s="27">
        <f t="shared" si="1"/>
        <v>5</v>
      </c>
      <c r="S10" s="27">
        <f t="shared" si="2"/>
        <v>0</v>
      </c>
      <c r="T10" s="27">
        <f t="shared" si="3"/>
        <v>0</v>
      </c>
    </row>
    <row r="11" spans="1:20" ht="18.75" customHeight="1">
      <c r="A11" s="2">
        <v>4</v>
      </c>
      <c r="B11" s="1" t="s">
        <v>46</v>
      </c>
      <c r="C11" s="2">
        <v>1</v>
      </c>
      <c r="D11" s="2">
        <v>3</v>
      </c>
      <c r="E11" s="2">
        <v>4</v>
      </c>
      <c r="F11" s="2">
        <v>4</v>
      </c>
      <c r="G11" s="2">
        <v>3</v>
      </c>
      <c r="H11" s="2">
        <v>3</v>
      </c>
      <c r="I11" s="2">
        <v>2</v>
      </c>
      <c r="J11" s="2">
        <v>2</v>
      </c>
      <c r="K11" s="2">
        <v>2</v>
      </c>
      <c r="L11" s="2">
        <v>2</v>
      </c>
      <c r="M11" s="2">
        <v>3</v>
      </c>
      <c r="N11" s="2">
        <f t="shared" si="4"/>
        <v>2</v>
      </c>
      <c r="O11" s="2"/>
      <c r="Q11" s="27">
        <f t="shared" si="0"/>
        <v>0</v>
      </c>
      <c r="R11" s="27">
        <f t="shared" si="1"/>
        <v>2</v>
      </c>
      <c r="S11" s="27">
        <f t="shared" si="2"/>
        <v>4</v>
      </c>
      <c r="T11" s="27">
        <f t="shared" si="3"/>
        <v>4</v>
      </c>
    </row>
    <row r="12" spans="1:20" ht="18.75" customHeight="1">
      <c r="A12" s="2">
        <v>5</v>
      </c>
      <c r="B12" s="1" t="s">
        <v>47</v>
      </c>
      <c r="C12" s="2">
        <v>1</v>
      </c>
      <c r="D12" s="2">
        <v>4</v>
      </c>
      <c r="E12" s="2">
        <v>5</v>
      </c>
      <c r="F12" s="2">
        <v>2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>
        <f t="shared" si="4"/>
        <v>4</v>
      </c>
      <c r="O12" s="2"/>
      <c r="Q12" s="27">
        <f t="shared" si="0"/>
        <v>8</v>
      </c>
      <c r="R12" s="27">
        <f t="shared" si="1"/>
        <v>1</v>
      </c>
      <c r="S12" s="27">
        <f t="shared" si="2"/>
        <v>0</v>
      </c>
      <c r="T12" s="27">
        <f t="shared" si="3"/>
        <v>1</v>
      </c>
    </row>
    <row r="13" spans="1:20" ht="18.75" customHeight="1">
      <c r="A13" s="2">
        <v>6</v>
      </c>
      <c r="B13" s="1" t="s">
        <v>48</v>
      </c>
      <c r="C13" s="8">
        <v>6</v>
      </c>
      <c r="D13" s="2">
        <v>5</v>
      </c>
      <c r="E13" s="2">
        <v>5</v>
      </c>
      <c r="F13" s="8">
        <v>5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2">
        <f t="shared" si="4"/>
        <v>5</v>
      </c>
      <c r="O13" s="8"/>
      <c r="Q13" s="27">
        <f t="shared" si="0"/>
        <v>10</v>
      </c>
      <c r="R13" s="27">
        <f t="shared" si="1"/>
        <v>0</v>
      </c>
      <c r="S13" s="27">
        <f t="shared" si="2"/>
        <v>0</v>
      </c>
      <c r="T13" s="27">
        <f t="shared" si="3"/>
        <v>0</v>
      </c>
    </row>
    <row r="14" spans="1:20" ht="18.75" customHeight="1">
      <c r="A14" s="2">
        <v>7</v>
      </c>
      <c r="B14" s="1" t="s">
        <v>49</v>
      </c>
      <c r="C14" s="8">
        <v>8</v>
      </c>
      <c r="D14" s="2">
        <v>5</v>
      </c>
      <c r="E14" s="2">
        <v>5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2">
        <f t="shared" si="4"/>
        <v>5</v>
      </c>
      <c r="O14" s="8"/>
      <c r="Q14" s="27">
        <f t="shared" si="0"/>
        <v>10</v>
      </c>
      <c r="R14" s="27">
        <f t="shared" si="1"/>
        <v>0</v>
      </c>
      <c r="S14" s="27">
        <f t="shared" si="2"/>
        <v>0</v>
      </c>
      <c r="T14" s="27">
        <f t="shared" si="3"/>
        <v>0</v>
      </c>
    </row>
    <row r="15" spans="1:20" ht="18.75" customHeight="1">
      <c r="A15" s="2">
        <v>8</v>
      </c>
      <c r="B15" s="1" t="s">
        <v>50</v>
      </c>
      <c r="C15" s="8">
        <v>9</v>
      </c>
      <c r="D15" s="2">
        <v>2</v>
      </c>
      <c r="E15" s="2">
        <v>2</v>
      </c>
      <c r="F15" s="8">
        <v>5</v>
      </c>
      <c r="G15" s="8">
        <v>5</v>
      </c>
      <c r="H15" s="8">
        <v>5</v>
      </c>
      <c r="I15" s="8">
        <v>5</v>
      </c>
      <c r="J15" s="8">
        <v>2</v>
      </c>
      <c r="K15" s="8">
        <v>2</v>
      </c>
      <c r="L15" s="8">
        <v>5</v>
      </c>
      <c r="M15" s="8">
        <v>5</v>
      </c>
      <c r="N15" s="2">
        <f t="shared" si="4"/>
        <v>2</v>
      </c>
      <c r="O15" s="8"/>
      <c r="Q15" s="27">
        <f t="shared" si="0"/>
        <v>6</v>
      </c>
      <c r="R15" s="27">
        <f t="shared" si="1"/>
        <v>0</v>
      </c>
      <c r="S15" s="27">
        <f t="shared" si="2"/>
        <v>0</v>
      </c>
      <c r="T15" s="27">
        <f t="shared" si="3"/>
        <v>4</v>
      </c>
    </row>
    <row r="16" spans="1:20" ht="18.75" customHeight="1">
      <c r="A16" s="2">
        <v>9</v>
      </c>
      <c r="B16" s="1" t="s">
        <v>51</v>
      </c>
      <c r="C16" s="8">
        <v>7</v>
      </c>
      <c r="D16" s="2">
        <v>5</v>
      </c>
      <c r="E16" s="2">
        <v>5</v>
      </c>
      <c r="F16" s="8">
        <v>5</v>
      </c>
      <c r="G16" s="8">
        <v>5</v>
      </c>
      <c r="H16" s="8">
        <v>5</v>
      </c>
      <c r="I16" s="8">
        <v>5</v>
      </c>
      <c r="J16" s="8">
        <v>5</v>
      </c>
      <c r="K16" s="8">
        <v>5</v>
      </c>
      <c r="L16" s="8">
        <v>5</v>
      </c>
      <c r="M16" s="8">
        <v>5</v>
      </c>
      <c r="N16" s="2">
        <f t="shared" si="4"/>
        <v>5</v>
      </c>
      <c r="O16" s="8"/>
      <c r="Q16" s="27">
        <f t="shared" si="0"/>
        <v>10</v>
      </c>
      <c r="R16" s="27">
        <f t="shared" si="1"/>
        <v>0</v>
      </c>
      <c r="S16" s="27">
        <f t="shared" si="2"/>
        <v>0</v>
      </c>
      <c r="T16" s="27">
        <f t="shared" si="3"/>
        <v>0</v>
      </c>
    </row>
    <row r="17" spans="1:20" ht="18.75" customHeight="1">
      <c r="A17" s="2">
        <v>10</v>
      </c>
      <c r="B17" s="1" t="s">
        <v>52</v>
      </c>
      <c r="C17" s="8">
        <v>10</v>
      </c>
      <c r="D17" s="8">
        <v>5</v>
      </c>
      <c r="E17" s="8">
        <v>2</v>
      </c>
      <c r="F17" s="8">
        <v>2</v>
      </c>
      <c r="G17" s="8">
        <v>2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2">
        <f t="shared" si="4"/>
        <v>2</v>
      </c>
      <c r="O17" s="8"/>
      <c r="Q17" s="27">
        <f t="shared" si="0"/>
        <v>7</v>
      </c>
      <c r="R17" s="27">
        <f t="shared" si="1"/>
        <v>0</v>
      </c>
      <c r="S17" s="27">
        <f t="shared" si="2"/>
        <v>0</v>
      </c>
      <c r="T17" s="27">
        <f t="shared" si="3"/>
        <v>3</v>
      </c>
    </row>
    <row r="18" spans="1:20" ht="18.75" customHeight="1">
      <c r="A18" s="2">
        <v>11</v>
      </c>
      <c r="B18" s="1" t="s">
        <v>53</v>
      </c>
      <c r="C18" s="8">
        <v>2</v>
      </c>
      <c r="D18" s="2">
        <v>2</v>
      </c>
      <c r="E18" s="2">
        <v>5</v>
      </c>
      <c r="F18" s="8">
        <v>5</v>
      </c>
      <c r="G18" s="8">
        <v>5</v>
      </c>
      <c r="H18" s="8">
        <v>5</v>
      </c>
      <c r="I18" s="8">
        <v>2</v>
      </c>
      <c r="J18" s="8">
        <v>5</v>
      </c>
      <c r="K18" s="8">
        <v>5</v>
      </c>
      <c r="L18" s="8">
        <v>5</v>
      </c>
      <c r="M18" s="8">
        <v>5</v>
      </c>
      <c r="N18" s="2">
        <f t="shared" si="4"/>
        <v>4</v>
      </c>
      <c r="O18" s="8"/>
      <c r="Q18" s="27">
        <f t="shared" si="0"/>
        <v>8</v>
      </c>
      <c r="R18" s="27">
        <f t="shared" si="1"/>
        <v>0</v>
      </c>
      <c r="S18" s="27">
        <f t="shared" si="2"/>
        <v>0</v>
      </c>
      <c r="T18" s="27">
        <f t="shared" si="3"/>
        <v>2</v>
      </c>
    </row>
    <row r="19" spans="1:20" ht="18.75" customHeight="1">
      <c r="A19" s="2">
        <v>12</v>
      </c>
      <c r="B19" s="1" t="s">
        <v>54</v>
      </c>
      <c r="C19" s="8">
        <v>4</v>
      </c>
      <c r="D19" s="2">
        <v>4</v>
      </c>
      <c r="E19" s="2">
        <v>5</v>
      </c>
      <c r="F19" s="8">
        <v>3</v>
      </c>
      <c r="G19" s="8">
        <v>5</v>
      </c>
      <c r="H19" s="8">
        <v>5</v>
      </c>
      <c r="I19" s="8">
        <v>2</v>
      </c>
      <c r="J19" s="8">
        <v>3</v>
      </c>
      <c r="K19" s="8">
        <v>2</v>
      </c>
      <c r="L19" s="8">
        <v>5</v>
      </c>
      <c r="M19" s="8">
        <v>5</v>
      </c>
      <c r="N19" s="2">
        <f t="shared" si="4"/>
        <v>3</v>
      </c>
      <c r="O19" s="8"/>
      <c r="Q19" s="27">
        <f t="shared" si="0"/>
        <v>5</v>
      </c>
      <c r="R19" s="27">
        <f t="shared" si="1"/>
        <v>1</v>
      </c>
      <c r="S19" s="27">
        <f t="shared" si="2"/>
        <v>2</v>
      </c>
      <c r="T19" s="27">
        <f t="shared" si="3"/>
        <v>2</v>
      </c>
    </row>
    <row r="20" spans="1:20" ht="18.75" customHeight="1">
      <c r="A20" s="2">
        <v>13</v>
      </c>
      <c r="B20" s="1" t="s">
        <v>55</v>
      </c>
      <c r="C20" s="8">
        <v>5</v>
      </c>
      <c r="D20" s="2">
        <v>4</v>
      </c>
      <c r="E20" s="2">
        <v>2</v>
      </c>
      <c r="F20" s="8">
        <v>5</v>
      </c>
      <c r="G20" s="8">
        <v>4</v>
      </c>
      <c r="H20" s="8">
        <v>5</v>
      </c>
      <c r="I20" s="8">
        <v>2</v>
      </c>
      <c r="J20" s="8">
        <v>2</v>
      </c>
      <c r="K20" s="8">
        <v>2</v>
      </c>
      <c r="L20" s="8">
        <v>2</v>
      </c>
      <c r="M20" s="8">
        <v>5</v>
      </c>
      <c r="N20" s="2">
        <f t="shared" si="4"/>
        <v>2</v>
      </c>
      <c r="O20" s="8"/>
      <c r="Q20" s="27">
        <f t="shared" si="0"/>
        <v>3</v>
      </c>
      <c r="R20" s="27">
        <f t="shared" si="1"/>
        <v>2</v>
      </c>
      <c r="S20" s="27">
        <f t="shared" si="2"/>
        <v>0</v>
      </c>
      <c r="T20" s="27">
        <f t="shared" si="3"/>
        <v>5</v>
      </c>
    </row>
    <row r="21" spans="1:20" ht="18.75" customHeight="1">
      <c r="A21" s="2">
        <v>14</v>
      </c>
      <c r="B21" s="1" t="s">
        <v>56</v>
      </c>
      <c r="C21" s="8">
        <v>3</v>
      </c>
      <c r="D21" s="2">
        <v>5</v>
      </c>
      <c r="E21" s="2">
        <v>4</v>
      </c>
      <c r="F21" s="8">
        <v>5</v>
      </c>
      <c r="G21" s="8">
        <v>2</v>
      </c>
      <c r="H21" s="8">
        <v>5</v>
      </c>
      <c r="I21" s="8">
        <v>5</v>
      </c>
      <c r="J21" s="8">
        <v>5</v>
      </c>
      <c r="K21" s="8">
        <v>2</v>
      </c>
      <c r="L21" s="8">
        <v>5</v>
      </c>
      <c r="M21" s="8">
        <v>2</v>
      </c>
      <c r="N21" s="2">
        <f t="shared" si="4"/>
        <v>2</v>
      </c>
      <c r="O21" s="8"/>
      <c r="Q21" s="27">
        <f t="shared" si="0"/>
        <v>6</v>
      </c>
      <c r="R21" s="27">
        <f t="shared" si="1"/>
        <v>1</v>
      </c>
      <c r="S21" s="27">
        <f t="shared" si="2"/>
        <v>0</v>
      </c>
      <c r="T21" s="27">
        <f t="shared" si="3"/>
        <v>3</v>
      </c>
    </row>
    <row r="22" spans="1:20" ht="18.75" customHeight="1">
      <c r="A22" s="2">
        <v>15</v>
      </c>
      <c r="B22" s="1" t="s">
        <v>57</v>
      </c>
      <c r="C22" s="8">
        <v>1</v>
      </c>
      <c r="D22" s="8">
        <v>4</v>
      </c>
      <c r="E22" s="8">
        <v>5</v>
      </c>
      <c r="F22" s="8">
        <v>5</v>
      </c>
      <c r="G22" s="8">
        <v>4</v>
      </c>
      <c r="H22" s="8">
        <v>5</v>
      </c>
      <c r="I22" s="8">
        <v>5</v>
      </c>
      <c r="J22" s="8">
        <v>5</v>
      </c>
      <c r="K22" s="8">
        <v>4</v>
      </c>
      <c r="L22" s="8">
        <v>5</v>
      </c>
      <c r="M22" s="8">
        <v>4</v>
      </c>
      <c r="N22" s="2">
        <f t="shared" si="4"/>
        <v>4</v>
      </c>
      <c r="O22" s="8"/>
      <c r="Q22" s="27">
        <f t="shared" si="0"/>
        <v>6</v>
      </c>
      <c r="R22" s="27">
        <f t="shared" si="1"/>
        <v>4</v>
      </c>
      <c r="S22" s="27">
        <f t="shared" si="2"/>
        <v>0</v>
      </c>
      <c r="T22" s="27">
        <f t="shared" si="3"/>
        <v>0</v>
      </c>
    </row>
    <row r="23" spans="1:20" ht="18.75" customHeight="1">
      <c r="A23" s="2">
        <v>16</v>
      </c>
      <c r="B23" s="1" t="s">
        <v>58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" t="str">
        <f t="shared" si="4"/>
        <v> </v>
      </c>
      <c r="O23" s="2" t="s">
        <v>67</v>
      </c>
      <c r="Q23" s="27">
        <f t="shared" si="0"/>
        <v>0</v>
      </c>
      <c r="R23" s="27">
        <f t="shared" si="1"/>
        <v>0</v>
      </c>
      <c r="S23" s="27">
        <f t="shared" si="2"/>
        <v>0</v>
      </c>
      <c r="T23" s="27">
        <f t="shared" si="3"/>
        <v>0</v>
      </c>
    </row>
    <row r="24" spans="1:20" ht="18.75" customHeight="1">
      <c r="A24" s="2">
        <v>17</v>
      </c>
      <c r="B24" s="1" t="s">
        <v>59</v>
      </c>
      <c r="C24" s="8">
        <v>3</v>
      </c>
      <c r="D24" s="8">
        <v>4</v>
      </c>
      <c r="E24" s="8">
        <v>5</v>
      </c>
      <c r="F24" s="8">
        <v>4</v>
      </c>
      <c r="G24" s="8">
        <v>3</v>
      </c>
      <c r="H24" s="8">
        <v>5</v>
      </c>
      <c r="I24" s="8">
        <v>4</v>
      </c>
      <c r="J24" s="8">
        <v>4</v>
      </c>
      <c r="K24" s="8">
        <v>5</v>
      </c>
      <c r="L24" s="8">
        <v>4</v>
      </c>
      <c r="M24" s="8">
        <v>4</v>
      </c>
      <c r="N24" s="2">
        <f t="shared" si="4"/>
        <v>4</v>
      </c>
      <c r="O24" s="8"/>
      <c r="Q24" s="27">
        <f t="shared" si="0"/>
        <v>3</v>
      </c>
      <c r="R24" s="27">
        <f t="shared" si="1"/>
        <v>6</v>
      </c>
      <c r="S24" s="27">
        <f t="shared" si="2"/>
        <v>1</v>
      </c>
      <c r="T24" s="27">
        <f t="shared" si="3"/>
        <v>0</v>
      </c>
    </row>
    <row r="25" spans="1:20" ht="18.75" customHeight="1">
      <c r="A25" s="2">
        <v>18</v>
      </c>
      <c r="B25" s="1" t="s">
        <v>60</v>
      </c>
      <c r="C25" s="8">
        <v>2</v>
      </c>
      <c r="D25" s="8">
        <v>5</v>
      </c>
      <c r="E25" s="8">
        <v>4</v>
      </c>
      <c r="F25" s="8">
        <v>5</v>
      </c>
      <c r="G25" s="8">
        <v>4</v>
      </c>
      <c r="H25" s="8">
        <v>5</v>
      </c>
      <c r="I25" s="8">
        <v>4</v>
      </c>
      <c r="J25" s="8">
        <v>5</v>
      </c>
      <c r="K25" s="8">
        <v>4</v>
      </c>
      <c r="L25" s="8">
        <v>5</v>
      </c>
      <c r="M25" s="8">
        <v>4</v>
      </c>
      <c r="N25" s="2">
        <f t="shared" si="4"/>
        <v>4</v>
      </c>
      <c r="O25" s="8"/>
      <c r="Q25" s="27">
        <f t="shared" si="0"/>
        <v>5</v>
      </c>
      <c r="R25" s="27">
        <f t="shared" si="1"/>
        <v>5</v>
      </c>
      <c r="S25" s="27">
        <f t="shared" si="2"/>
        <v>0</v>
      </c>
      <c r="T25" s="27">
        <f t="shared" si="3"/>
        <v>0</v>
      </c>
    </row>
    <row r="26" spans="1:20" ht="18.75" customHeight="1">
      <c r="A26" s="2">
        <v>19</v>
      </c>
      <c r="B26" s="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" t="str">
        <f t="shared" si="4"/>
        <v> </v>
      </c>
      <c r="O26" s="8" t="s">
        <v>65</v>
      </c>
      <c r="Q26" s="27">
        <f t="shared" si="0"/>
        <v>0</v>
      </c>
      <c r="R26" s="27">
        <f t="shared" si="1"/>
        <v>0</v>
      </c>
      <c r="S26" s="27">
        <f t="shared" si="2"/>
        <v>0</v>
      </c>
      <c r="T26" s="27">
        <f t="shared" si="3"/>
        <v>0</v>
      </c>
    </row>
    <row r="27" spans="1:20" ht="18.75" customHeight="1">
      <c r="A27" s="2">
        <v>20</v>
      </c>
      <c r="B27" s="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 t="str">
        <f t="shared" si="4"/>
        <v> </v>
      </c>
      <c r="O27" s="8" t="s">
        <v>65</v>
      </c>
      <c r="Q27" s="27">
        <f t="shared" si="0"/>
        <v>0</v>
      </c>
      <c r="R27" s="27">
        <f t="shared" si="1"/>
        <v>0</v>
      </c>
      <c r="S27" s="27">
        <f t="shared" si="2"/>
        <v>0</v>
      </c>
      <c r="T27" s="27">
        <f t="shared" si="3"/>
        <v>0</v>
      </c>
    </row>
    <row r="28" spans="1:20" ht="18.75" customHeight="1">
      <c r="A28" s="2">
        <v>21</v>
      </c>
      <c r="B28" s="1" t="s">
        <v>61</v>
      </c>
      <c r="C28" s="8">
        <v>1</v>
      </c>
      <c r="D28" s="2">
        <v>4</v>
      </c>
      <c r="E28" s="2">
        <v>5</v>
      </c>
      <c r="F28" s="8">
        <v>4</v>
      </c>
      <c r="G28" s="8">
        <v>4</v>
      </c>
      <c r="H28" s="8">
        <v>4</v>
      </c>
      <c r="I28" s="8">
        <v>3</v>
      </c>
      <c r="J28" s="8">
        <v>3</v>
      </c>
      <c r="K28" s="8">
        <v>4</v>
      </c>
      <c r="L28" s="8">
        <v>4</v>
      </c>
      <c r="M28" s="8">
        <v>4</v>
      </c>
      <c r="N28" s="2">
        <f t="shared" si="4"/>
        <v>4</v>
      </c>
      <c r="O28" s="8"/>
      <c r="Q28" s="27">
        <f t="shared" si="0"/>
        <v>1</v>
      </c>
      <c r="R28" s="27">
        <f t="shared" si="1"/>
        <v>7</v>
      </c>
      <c r="S28" s="27">
        <f t="shared" si="2"/>
        <v>2</v>
      </c>
      <c r="T28" s="27">
        <f t="shared" si="3"/>
        <v>0</v>
      </c>
    </row>
    <row r="29" spans="1:20" ht="18.75" customHeight="1">
      <c r="A29" s="2">
        <v>22</v>
      </c>
      <c r="B29" s="1" t="s">
        <v>62</v>
      </c>
      <c r="C29" s="8">
        <v>1</v>
      </c>
      <c r="D29" s="2">
        <v>5</v>
      </c>
      <c r="E29" s="2">
        <v>4</v>
      </c>
      <c r="F29" s="8">
        <v>5</v>
      </c>
      <c r="G29" s="8">
        <v>4</v>
      </c>
      <c r="H29" s="8">
        <v>4</v>
      </c>
      <c r="I29" s="8">
        <v>4</v>
      </c>
      <c r="J29" s="8">
        <v>5</v>
      </c>
      <c r="K29" s="8">
        <v>4</v>
      </c>
      <c r="L29" s="8">
        <v>4</v>
      </c>
      <c r="M29" s="8">
        <v>5</v>
      </c>
      <c r="N29" s="2">
        <f t="shared" si="4"/>
        <v>4</v>
      </c>
      <c r="O29" s="8"/>
      <c r="Q29" s="27">
        <f>_xlfn.COUNTIFS(D29:M29,$Q$7)</f>
        <v>4</v>
      </c>
      <c r="R29" s="27">
        <f>_xlfn.COUNTIFS(D29:M29,$R$7)</f>
        <v>6</v>
      </c>
      <c r="S29" s="27">
        <f>_xlfn.COUNTIFS(D29:M29,$S$7)</f>
        <v>0</v>
      </c>
      <c r="T29" s="27">
        <f>_xlfn.COUNTIFS(D29:M29,$T$7)</f>
        <v>0</v>
      </c>
    </row>
    <row r="30" spans="1:20" ht="18.75" customHeight="1">
      <c r="A30" s="2">
        <v>23</v>
      </c>
      <c r="B30" s="1" t="s">
        <v>63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 t="str">
        <f t="shared" si="4"/>
        <v> </v>
      </c>
      <c r="O30" s="2" t="s">
        <v>67</v>
      </c>
      <c r="Q30" s="27">
        <f>_xlfn.COUNTIFS(D30:M30,$Q$7)</f>
        <v>0</v>
      </c>
      <c r="R30" s="27">
        <f>_xlfn.COUNTIFS(D30:M30,$R$7)</f>
        <v>0</v>
      </c>
      <c r="S30" s="27">
        <f>_xlfn.COUNTIFS(D30:M30,$S$7)</f>
        <v>0</v>
      </c>
      <c r="T30" s="27">
        <f>_xlfn.COUNTIFS(D30:M30,$T$7)</f>
        <v>0</v>
      </c>
    </row>
  </sheetData>
  <sheetProtection/>
  <mergeCells count="8">
    <mergeCell ref="N5:N7"/>
    <mergeCell ref="O5:O7"/>
    <mergeCell ref="D6:M6"/>
    <mergeCell ref="B4:E4"/>
    <mergeCell ref="A5:A7"/>
    <mergeCell ref="B5:B7"/>
    <mergeCell ref="C5:C7"/>
    <mergeCell ref="D5:M5"/>
  </mergeCells>
  <conditionalFormatting sqref="N8:N30">
    <cfRule type="containsErrors" priority="1" dxfId="1" stopIfTrue="1">
      <formula>ISERROR(N8)</formula>
    </cfRule>
  </conditionalFormatting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85" r:id="rId1"/>
  <ignoredErrors>
    <ignoredError sqref="R8:T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17.00390625" style="0" customWidth="1"/>
    <col min="2" max="2" width="4.625" style="12" customWidth="1"/>
    <col min="3" max="3" width="4.875" style="11" customWidth="1"/>
    <col min="4" max="4" width="5.75390625" style="12" customWidth="1"/>
    <col min="5" max="5" width="3.75390625" style="10" customWidth="1"/>
    <col min="6" max="6" width="40.375" style="0" customWidth="1"/>
    <col min="7" max="7" width="18.375" style="0" customWidth="1"/>
    <col min="8" max="8" width="3.625" style="0" customWidth="1"/>
    <col min="9" max="9" width="4.75390625" style="0" customWidth="1"/>
    <col min="10" max="10" width="5.00390625" style="0" customWidth="1"/>
    <col min="11" max="11" width="3.875" style="0" customWidth="1"/>
    <col min="12" max="12" width="6.375" style="0" customWidth="1"/>
    <col min="13" max="13" width="10.125" style="0" customWidth="1"/>
    <col min="14" max="14" width="8.25390625" style="0" customWidth="1"/>
  </cols>
  <sheetData>
    <row r="1" spans="1:14" ht="16.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38.25" customHeight="1">
      <c r="A2" s="13" t="s">
        <v>16</v>
      </c>
      <c r="B2" s="9">
        <f>COUNTA(СП!B8:B30)</f>
        <v>21</v>
      </c>
      <c r="C2" s="41" t="s">
        <v>17</v>
      </c>
      <c r="D2" s="42"/>
      <c r="E2" s="42"/>
      <c r="F2" s="14" t="s">
        <v>41</v>
      </c>
      <c r="G2" s="43" t="s">
        <v>18</v>
      </c>
      <c r="H2" s="35" t="s">
        <v>19</v>
      </c>
      <c r="I2" s="36" t="s">
        <v>20</v>
      </c>
      <c r="J2" s="36"/>
      <c r="K2" s="36"/>
      <c r="L2" s="36"/>
      <c r="M2" s="36" t="s">
        <v>21</v>
      </c>
      <c r="N2" s="36" t="s">
        <v>22</v>
      </c>
    </row>
    <row r="3" spans="1:14" ht="38.25" customHeight="1">
      <c r="A3" s="15" t="s">
        <v>23</v>
      </c>
      <c r="B3" s="9">
        <f>COUNTA(СП!C8:C30)</f>
        <v>18</v>
      </c>
      <c r="C3" s="15" t="s">
        <v>17</v>
      </c>
      <c r="D3" s="16">
        <f>_XLL.ОКРУГЛТ(B3/B2*100,0.1)</f>
        <v>85.7</v>
      </c>
      <c r="E3" s="22" t="s">
        <v>24</v>
      </c>
      <c r="F3" s="17"/>
      <c r="G3" s="44"/>
      <c r="H3" s="35"/>
      <c r="I3" s="9" t="s">
        <v>25</v>
      </c>
      <c r="J3" s="9" t="s">
        <v>26</v>
      </c>
      <c r="K3" s="9" t="s">
        <v>27</v>
      </c>
      <c r="L3" s="9" t="s">
        <v>28</v>
      </c>
      <c r="M3" s="36"/>
      <c r="N3" s="36"/>
    </row>
    <row r="4" spans="1:14" s="12" customFormat="1" ht="33">
      <c r="A4" s="46" t="s">
        <v>29</v>
      </c>
      <c r="B4" s="47"/>
      <c r="C4" s="47"/>
      <c r="D4" s="47"/>
      <c r="E4" s="47"/>
      <c r="F4" s="24" t="s">
        <v>33</v>
      </c>
      <c r="G4" s="23" t="s">
        <v>64</v>
      </c>
      <c r="H4" s="23">
        <f>$B$3</f>
        <v>18</v>
      </c>
      <c r="I4" s="23">
        <v>9</v>
      </c>
      <c r="J4" s="23">
        <v>9</v>
      </c>
      <c r="K4" s="23"/>
      <c r="L4" s="23"/>
      <c r="M4" s="23">
        <f>_XLL.ОКРУГЛТ(SUM(I4:K4)/B3*100,0.1)</f>
        <v>100</v>
      </c>
      <c r="N4" s="25">
        <f>IF(I4/H4&gt;=90%,5,IF(SUM(I4:J4)/H4&gt;=80%,4,IF(SUM(I4:K4)/H4&gt;=50%,3,IF(L4/H4&gt;=30%,2," "))))</f>
        <v>4</v>
      </c>
    </row>
    <row r="5" spans="1:14" ht="18" customHeight="1">
      <c r="A5" s="1" t="s">
        <v>30</v>
      </c>
      <c r="B5" s="9">
        <f>COUNTIF(СП!N8:N30,5)</f>
        <v>3</v>
      </c>
      <c r="C5" s="13" t="s">
        <v>17</v>
      </c>
      <c r="D5" s="19">
        <f>_XLL.ОКРУГЛТ(B5/B3*100,0.1)</f>
        <v>16.7</v>
      </c>
      <c r="E5" s="20" t="s">
        <v>24</v>
      </c>
      <c r="F5" s="28"/>
      <c r="G5" s="18"/>
      <c r="H5" s="9"/>
      <c r="I5" s="9"/>
      <c r="J5" s="9"/>
      <c r="K5" s="9"/>
      <c r="L5" s="9"/>
      <c r="M5" s="9"/>
      <c r="N5" s="1"/>
    </row>
    <row r="6" spans="1:14" ht="18" customHeight="1">
      <c r="A6" s="1" t="s">
        <v>31</v>
      </c>
      <c r="B6" s="9">
        <f>COUNTIF(СП!N8:N30,4)</f>
        <v>8</v>
      </c>
      <c r="C6" s="13" t="s">
        <v>17</v>
      </c>
      <c r="D6" s="19">
        <f>_XLL.ОКРУГЛТ(B6/B3*100,0.1)</f>
        <v>44.400000000000006</v>
      </c>
      <c r="E6" s="20" t="s">
        <v>24</v>
      </c>
      <c r="F6" s="28" t="s">
        <v>68</v>
      </c>
      <c r="G6" s="21" t="s">
        <v>37</v>
      </c>
      <c r="H6" s="9">
        <f aca="true" t="shared" si="0" ref="H6:M6">H4</f>
        <v>18</v>
      </c>
      <c r="I6" s="9">
        <f t="shared" si="0"/>
        <v>9</v>
      </c>
      <c r="J6" s="9">
        <f t="shared" si="0"/>
        <v>9</v>
      </c>
      <c r="K6" s="9">
        <f t="shared" si="0"/>
        <v>0</v>
      </c>
      <c r="L6" s="9">
        <f t="shared" si="0"/>
        <v>0</v>
      </c>
      <c r="M6" s="9">
        <f t="shared" si="0"/>
        <v>100</v>
      </c>
      <c r="N6" s="9">
        <f>IF(I6/H6&gt;=90%,5,IF(SUM(I6:J6)/H6&gt;=80%,4,IF(SUM(I6:K6)/H6&gt;=80%,3,IF(L6/H6&gt;=30%,2," "))))</f>
        <v>4</v>
      </c>
    </row>
    <row r="7" spans="1:13" ht="18.75" customHeight="1">
      <c r="A7" s="1" t="s">
        <v>32</v>
      </c>
      <c r="B7" s="9">
        <f>COUNTIF(СП!N8:N30,3)</f>
        <v>2</v>
      </c>
      <c r="C7" s="13" t="s">
        <v>17</v>
      </c>
      <c r="D7" s="19">
        <f>_XLL.ОКРУГЛТ(B7/B3*100,0.1)</f>
        <v>11.100000000000001</v>
      </c>
      <c r="E7" s="20" t="s">
        <v>24</v>
      </c>
      <c r="I7" s="48">
        <v>0.5</v>
      </c>
      <c r="J7" s="49"/>
      <c r="K7" s="49"/>
      <c r="L7" s="49"/>
      <c r="M7" s="48">
        <v>1</v>
      </c>
    </row>
    <row r="8" spans="1:13" ht="16.5" customHeight="1">
      <c r="A8" s="1" t="s">
        <v>34</v>
      </c>
      <c r="B8" s="9">
        <f>COUNTIF(СП!N8:N30,2)</f>
        <v>5</v>
      </c>
      <c r="C8" s="13" t="s">
        <v>17</v>
      </c>
      <c r="D8" s="19">
        <f>_XLL.ОКРУГЛТ(B8/B3*100,0.1)</f>
        <v>27.8</v>
      </c>
      <c r="E8" s="20" t="s">
        <v>24</v>
      </c>
      <c r="F8" s="30" t="s">
        <v>36</v>
      </c>
      <c r="G8" s="29"/>
      <c r="I8" s="49"/>
      <c r="J8" s="48">
        <v>0.5</v>
      </c>
      <c r="K8" s="49"/>
      <c r="L8" s="49"/>
      <c r="M8" s="48">
        <v>0.9</v>
      </c>
    </row>
    <row r="9" spans="1:13" ht="31.5" customHeight="1">
      <c r="A9" s="1" t="s">
        <v>35</v>
      </c>
      <c r="B9" s="9">
        <f>SUM(B5:B7)</f>
        <v>13</v>
      </c>
      <c r="C9" s="13" t="s">
        <v>17</v>
      </c>
      <c r="D9" s="19">
        <f>_XLL.ОКРУГЛТ(B9/B3*100,0.1)</f>
        <v>72.2</v>
      </c>
      <c r="E9" s="20" t="s">
        <v>24</v>
      </c>
      <c r="F9" s="31"/>
      <c r="I9" s="49"/>
      <c r="J9" s="49"/>
      <c r="K9" s="48">
        <v>0.8</v>
      </c>
      <c r="L9" s="49"/>
      <c r="M9" s="48">
        <v>0.8</v>
      </c>
    </row>
    <row r="10" spans="1:6" ht="16.5" customHeight="1">
      <c r="A10" s="32" t="s">
        <v>38</v>
      </c>
      <c r="B10" s="45" t="str">
        <f>IF(N4=2,"неудовлетворительно",IF(N4=3,"удовлетворительно",IF(N4=4,"хорошо",IF(N4=5,"отлично"," "))))</f>
        <v>хорошо</v>
      </c>
      <c r="C10" s="45"/>
      <c r="D10" s="45"/>
      <c r="E10" s="45"/>
      <c r="F10" s="45"/>
    </row>
  </sheetData>
  <sheetProtection/>
  <mergeCells count="9">
    <mergeCell ref="B10:F10"/>
    <mergeCell ref="A4:E4"/>
    <mergeCell ref="A1:N1"/>
    <mergeCell ref="C2:E2"/>
    <mergeCell ref="G2:G3"/>
    <mergeCell ref="H2:H3"/>
    <mergeCell ref="I2:L2"/>
    <mergeCell ref="M2:M3"/>
    <mergeCell ref="N2:N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Гомельский облвоенкомат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Окунев</dc:creator>
  <cp:keywords/>
  <dc:description/>
  <cp:lastModifiedBy>Аршинов</cp:lastModifiedBy>
  <cp:lastPrinted>2014-10-13T22:46:45Z</cp:lastPrinted>
  <dcterms:created xsi:type="dcterms:W3CDTF">2004-11-09T07:16:48Z</dcterms:created>
  <dcterms:modified xsi:type="dcterms:W3CDTF">2014-10-14T21:17:50Z</dcterms:modified>
  <cp:category/>
  <cp:version/>
  <cp:contentType/>
  <cp:contentStatus/>
</cp:coreProperties>
</file>